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saveExternalLinkValues="0" codeName="ThisWorkbook"/>
  <bookViews>
    <workbookView xWindow="0" yWindow="0" windowWidth="28800" windowHeight="14790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62913" forceFullCalc="1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 s="1"/>
  <c r="D18" i="1"/>
  <c r="E18" i="1"/>
  <c r="C22" i="1"/>
  <c r="C23" i="1"/>
  <c r="C24" i="1"/>
  <c r="C25" i="1"/>
  <c r="C26" i="1"/>
  <c r="C27" i="1"/>
  <c r="C28" i="1"/>
  <c r="D29" i="1"/>
  <c r="E2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E48" i="1" s="1"/>
  <c r="E56" i="1" s="1"/>
  <c r="E57" i="1" s="1"/>
  <c r="C54" i="1"/>
  <c r="C62" i="1"/>
  <c r="C63" i="1"/>
  <c r="C64" i="1"/>
  <c r="C65" i="1"/>
  <c r="C66" i="1"/>
  <c r="D67" i="1"/>
  <c r="E67" i="1"/>
  <c r="F67" i="1"/>
  <c r="D68" i="1"/>
  <c r="E68" i="1"/>
  <c r="C72" i="1"/>
  <c r="C73" i="1"/>
  <c r="C79" i="1" s="1"/>
  <c r="C80" i="1" s="1"/>
  <c r="C74" i="1"/>
  <c r="C75" i="1"/>
  <c r="C76" i="1"/>
  <c r="C77" i="1"/>
  <c r="C78" i="1"/>
  <c r="D79" i="1"/>
  <c r="E79" i="1"/>
  <c r="E80" i="1" s="1"/>
  <c r="F79" i="1"/>
  <c r="D80" i="1"/>
  <c r="C82" i="1"/>
  <c r="C93" i="1" s="1"/>
  <c r="C94" i="1" s="1"/>
  <c r="C96" i="1" s="1"/>
  <c r="D83" i="1"/>
  <c r="D86" i="1" s="1"/>
  <c r="E83" i="1"/>
  <c r="D85" i="1"/>
  <c r="W8" i="9"/>
  <c r="X8" i="9"/>
  <c r="Y8" i="9"/>
  <c r="W9" i="9"/>
  <c r="X9" i="9"/>
  <c r="Y9" i="9"/>
  <c r="W10" i="9"/>
  <c r="X10" i="9"/>
  <c r="Y10" i="9"/>
  <c r="W11" i="9"/>
  <c r="X11" i="9"/>
  <c r="Y11" i="9"/>
  <c r="W12" i="9"/>
  <c r="X12" i="9"/>
  <c r="Y12" i="9"/>
  <c r="W13" i="9"/>
  <c r="X13" i="9"/>
  <c r="Y13" i="9"/>
  <c r="W14" i="9"/>
  <c r="X14" i="9"/>
  <c r="Y14" i="9"/>
  <c r="K15" i="9"/>
  <c r="L15" i="9"/>
  <c r="M15" i="9"/>
  <c r="N15" i="9"/>
  <c r="O15" i="9"/>
  <c r="P15" i="9"/>
  <c r="Q15" i="9"/>
  <c r="R15" i="9"/>
  <c r="S15" i="9"/>
  <c r="T15" i="9"/>
  <c r="U15" i="9"/>
  <c r="V15" i="9"/>
  <c r="I8" i="10"/>
  <c r="Q8" i="10"/>
  <c r="T8" i="10"/>
  <c r="I9" i="10"/>
  <c r="Q9" i="10"/>
  <c r="T9" i="10"/>
  <c r="I10" i="10"/>
  <c r="Q10" i="10"/>
  <c r="T10" i="10"/>
  <c r="I11" i="10"/>
  <c r="Q11" i="10"/>
  <c r="T11" i="10"/>
  <c r="I12" i="10"/>
  <c r="Q12" i="10"/>
  <c r="T12" i="10"/>
  <c r="I13" i="10"/>
  <c r="Q13" i="10"/>
  <c r="T13" i="10"/>
  <c r="I14" i="10"/>
  <c r="Q14" i="10"/>
  <c r="T14" i="10"/>
  <c r="D15" i="10"/>
  <c r="E15" i="10"/>
  <c r="F15" i="10"/>
  <c r="G15" i="10"/>
  <c r="H15" i="10"/>
  <c r="J15" i="10"/>
  <c r="K15" i="10"/>
  <c r="L15" i="10"/>
  <c r="M15" i="10"/>
  <c r="N15" i="10"/>
  <c r="O15" i="10"/>
  <c r="P15" i="10"/>
  <c r="R15" i="10"/>
  <c r="S15" i="10"/>
  <c r="W15" i="10"/>
  <c r="X15" i="10"/>
  <c r="J8" i="11"/>
  <c r="N8" i="11"/>
  <c r="V8" i="11"/>
  <c r="J9" i="11"/>
  <c r="N9" i="11"/>
  <c r="V9" i="11"/>
  <c r="J10" i="11"/>
  <c r="N10" i="11"/>
  <c r="V10" i="11"/>
  <c r="J11" i="11"/>
  <c r="N11" i="11"/>
  <c r="V11" i="11"/>
  <c r="J12" i="11"/>
  <c r="N12" i="11"/>
  <c r="V12" i="11"/>
  <c r="J13" i="11"/>
  <c r="N13" i="11"/>
  <c r="V13" i="11"/>
  <c r="J14" i="11"/>
  <c r="N14" i="11"/>
  <c r="V14" i="11"/>
  <c r="F15" i="11"/>
  <c r="G15" i="11"/>
  <c r="H15" i="11"/>
  <c r="I15" i="11"/>
  <c r="I22" i="11" s="1"/>
  <c r="K15" i="11"/>
  <c r="L15" i="11"/>
  <c r="M15" i="11"/>
  <c r="M22" i="11" s="1"/>
  <c r="O15" i="11"/>
  <c r="P15" i="11"/>
  <c r="Q15" i="11"/>
  <c r="R15" i="11"/>
  <c r="S15" i="11"/>
  <c r="T15" i="11"/>
  <c r="U15" i="11"/>
  <c r="W15" i="11"/>
  <c r="X15" i="11"/>
  <c r="Y15" i="11"/>
  <c r="J20" i="11"/>
  <c r="N20" i="11"/>
  <c r="F22" i="11"/>
  <c r="G22" i="11"/>
  <c r="H22" i="11"/>
  <c r="K22" i="11"/>
  <c r="L22" i="11"/>
  <c r="D15" i="12"/>
  <c r="E15" i="12"/>
  <c r="F15" i="12"/>
  <c r="H15" i="12"/>
  <c r="J15" i="12"/>
  <c r="N15" i="11" l="1"/>
  <c r="N22" i="11" s="1"/>
  <c r="Y15" i="9"/>
  <c r="X15" i="9"/>
  <c r="W15" i="9"/>
  <c r="E86" i="1"/>
  <c r="V15" i="11"/>
  <c r="C83" i="1"/>
  <c r="C67" i="1"/>
  <c r="C29" i="1"/>
  <c r="J15" i="11"/>
  <c r="J22" i="11" s="1"/>
  <c r="C46" i="1"/>
  <c r="D48" i="1"/>
  <c r="D56" i="1" s="1"/>
  <c r="T15" i="10"/>
  <c r="Q15" i="10"/>
  <c r="I15" i="10"/>
  <c r="E85" i="1"/>
  <c r="E88" i="1" s="1"/>
  <c r="D88" i="1"/>
  <c r="D57" i="1"/>
  <c r="C68" i="1"/>
  <c r="C86" i="1" s="1"/>
  <c r="C85" i="1"/>
  <c r="C48" i="1" l="1"/>
  <c r="C56" i="1" s="1"/>
  <c r="C88" i="1" l="1"/>
  <c r="C89" i="1" s="1"/>
  <c r="C57" i="1"/>
</calcChain>
</file>

<file path=xl/sharedStrings.xml><?xml version="1.0" encoding="utf-8"?>
<sst xmlns="http://schemas.openxmlformats.org/spreadsheetml/2006/main" count="425" uniqueCount="250">
  <si>
    <t>Part A - District-Level Information</t>
  </si>
  <si>
    <t>School District Name</t>
  </si>
  <si>
    <t>East Syracuse Minoa</t>
  </si>
  <si>
    <t>BEDS Code</t>
  </si>
  <si>
    <t>420401</t>
  </si>
  <si>
    <t>School Year</t>
  </si>
  <si>
    <t>2020-21</t>
  </si>
  <si>
    <t>I) Contact Information</t>
  </si>
  <si>
    <t>Mailing Address</t>
  </si>
  <si>
    <t>Contact First &amp; Last Name</t>
  </si>
  <si>
    <t>Katherine Skahen</t>
  </si>
  <si>
    <t>Street Address Line 1</t>
  </si>
  <si>
    <t>407 Fremont Road</t>
  </si>
  <si>
    <t>Title of Contact</t>
  </si>
  <si>
    <t>Executive Director of School Business Admini</t>
  </si>
  <si>
    <t>Street Address Line 2</t>
  </si>
  <si>
    <t>Email Address</t>
  </si>
  <si>
    <t>kskahen@esmschools.org</t>
  </si>
  <si>
    <t>City</t>
  </si>
  <si>
    <t>East Syracuse</t>
  </si>
  <si>
    <t>Phone Number</t>
  </si>
  <si>
    <t>3154343004</t>
  </si>
  <si>
    <t>Zip Code</t>
  </si>
  <si>
    <t>13057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</si>
  <si>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</si>
  <si>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</si>
  <si>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</si>
  <si>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</si>
  <si>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</si>
  <si>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</si>
  <si>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</si>
  <si>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</si>
  <si>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</si>
  <si>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</si>
  <si>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</si>
  <si>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</si>
  <si>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</si>
  <si>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</si>
  <si>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</si>
  <si>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</si>
  <si>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</si>
  <si>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</si>
  <si>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</si>
  <si>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</si>
  <si>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</si>
  <si>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</si>
  <si>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</si>
  <si>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</si>
  <si>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</si>
  <si>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</si>
  <si>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</si>
  <si>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</si>
  <si>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</si>
  <si>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</si>
  <si>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</si>
  <si>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</si>
  <si>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</si>
  <si>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</si>
  <si>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</si>
  <si>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</si>
  <si>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</si>
  <si>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2020-21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</si>
  <si>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</si>
  <si>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</si>
  <si>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</si>
  <si>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</si>
  <si>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</si>
  <si>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</si>
  <si>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</si>
  <si>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</si>
  <si>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</si>
  <si>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</si>
  <si>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</si>
  <si>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</si>
  <si>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</si>
  <si>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</si>
  <si>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</si>
  <si>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</si>
  <si>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</si>
  <si>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</si>
  <si>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</si>
  <si>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</si>
  <si>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</si>
  <si>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</si>
  <si>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</si>
  <si>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</si>
  <si>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</si>
  <si>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</si>
  <si>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</si>
  <si>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</si>
  <si>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</si>
  <si>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</si>
  <si>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</si>
  <si>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</si>
  <si>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</si>
  <si>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</si>
  <si>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</si>
  <si>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</si>
  <si>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</si>
  <si>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</si>
  <si>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</si>
  <si>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</si>
  <si>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</si>
  <si>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</si>
  <si>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</si>
  <si>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</si>
  <si>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</si>
  <si>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</si>
  <si>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</si>
  <si>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</si>
  <si>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</si>
  <si>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</si>
  <si>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</si>
  <si>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</si>
  <si>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</si>
  <si>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</si>
  <si>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</si>
  <si>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</si>
  <si>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</si>
  <si>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</si>
  <si>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</si>
  <si>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</si>
  <si>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</si>
  <si>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</si>
  <si>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</si>
  <si>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</si>
  <si>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</si>
  <si>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</si>
  <si>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</si>
  <si>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</si>
  <si>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420401060001</t>
  </si>
  <si>
    <t>PARK HILL SCHOOL</t>
  </si>
  <si>
    <t>09</t>
  </si>
  <si>
    <t>Pre-K Only</t>
  </si>
  <si>
    <t>Pre-K</t>
  </si>
  <si>
    <t>Yes</t>
  </si>
  <si>
    <t>No</t>
  </si>
  <si>
    <t>420401060002</t>
  </si>
  <si>
    <t>FREMONT ELEMENTARY SCHOOL</t>
  </si>
  <si>
    <t>06</t>
  </si>
  <si>
    <t>Elementary School</t>
  </si>
  <si>
    <t>K</t>
  </si>
  <si>
    <t>5</t>
  </si>
  <si>
    <t>420401060003</t>
  </si>
  <si>
    <t>EAST SYRACUSE ELEMENTARY SCHOOL</t>
  </si>
  <si>
    <t>05</t>
  </si>
  <si>
    <t>420401060004</t>
  </si>
  <si>
    <t>WOODLAND ELEMENTARY SCHOOL</t>
  </si>
  <si>
    <t>10</t>
  </si>
  <si>
    <t>420401060005</t>
  </si>
  <si>
    <t>EAST SYRACUSE MINOA CENTRAL HIGH SCHOOL</t>
  </si>
  <si>
    <t>01</t>
  </si>
  <si>
    <t>Senior High School</t>
  </si>
  <si>
    <t>9</t>
  </si>
  <si>
    <t>12</t>
  </si>
  <si>
    <t>420401060009</t>
  </si>
  <si>
    <t>MINOA ELEMENTARY SCHOOL</t>
  </si>
  <si>
    <t>08</t>
  </si>
  <si>
    <t>420401060010</t>
  </si>
  <si>
    <t>PINE GROVE MIDDLE SCHOOL</t>
  </si>
  <si>
    <t>04</t>
  </si>
  <si>
    <t>Middle/Junior High School</t>
  </si>
  <si>
    <t>6</t>
  </si>
  <si>
    <t>8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</si>
  <si>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</si>
  <si>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</si>
  <si>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</si>
  <si>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</si>
  <si>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</si>
  <si>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</si>
  <si>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</si>
  <si>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</si>
  <si>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</si>
  <si>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</si>
  <si>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</si>
  <si>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</si>
  <si>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</si>
  <si>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</si>
  <si>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</si>
  <si>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</si>
  <si>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</si>
  <si>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</si>
  <si>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</si>
  <si>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</si>
  <si>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</si>
  <si>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</si>
  <si>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</si>
  <si>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</si>
  <si>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</si>
  <si>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</si>
  <si>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</si>
  <si>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</si>
  <si>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</si>
  <si>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</si>
  <si>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</si>
  <si>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</si>
  <si>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</si>
  <si>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</si>
  <si>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</si>
  <si>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</si>
  <si>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</si>
  <si>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</si>
  <si>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</si>
  <si>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</si>
  <si>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</si>
  <si>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</si>
  <si>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</si>
  <si>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</si>
  <si>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</si>
  <si>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</si>
  <si>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</si>
  <si>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</si>
  <si>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</si>
  <si>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</si>
  <si>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</si>
  <si>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</si>
  <si>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</si>
  <si>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</si>
  <si>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</si>
  <si>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</si>
  <si>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</si>
  <si>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</si>
  <si>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</si>
  <si>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</si>
  <si>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</si>
  <si>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</si>
  <si>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</si>
  <si>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</si>
  <si>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</si>
  <si>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</si>
  <si>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</si>
  <si>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</si>
  <si>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</si>
  <si>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</si>
  <si>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</si>
  <si>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</si>
  <si>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</si>
  <si>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</si>
  <si>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</si>
  <si>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</si>
  <si>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</si>
  <si>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Junior-Senior High School</t>
  </si>
  <si>
    <t>2017-18</t>
  </si>
  <si>
    <t>K-12 School</t>
  </si>
  <si>
    <t>2018-19</t>
  </si>
  <si>
    <t>K-8 School</t>
  </si>
  <si>
    <t>2019-20</t>
  </si>
  <si>
    <t>NYC - District 75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</si>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</sst>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4" fillId="0" borderId="21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 wrapText="1"/>
    </xf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16" xfId="0" applyNumberFormat="1" applyFont="1" applyFill="1" applyBorder="1" applyAlignment="1" applyProtection="1">
      <alignment horizontal="center" wrapText="1"/>
    </xf>
    <xf numFmtId="0" fontId="4" fillId="3" borderId="17" xfId="0" applyNumberFormat="1" applyFont="1" applyFill="1" applyBorder="1" applyAlignment="1" applyProtection="1">
      <alignment horizontal="center"/>
    </xf>
    <xf numFmtId="0" fontId="4" fillId="3" borderId="18" xfId="0" applyNumberFormat="1" applyFont="1" applyFill="1" applyBorder="1" applyAlignment="1" applyProtection="1">
      <alignment horizontal="center"/>
    </xf>
    <xf numFmtId="0" fontId="4" fillId="3" borderId="16" xfId="0" applyNumberFormat="1" applyFont="1" applyFill="1" applyBorder="1" applyAlignment="1" applyProtection="1">
      <alignment horizontal="center"/>
    </xf>
    <xf numFmtId="0" fontId="4" fillId="4" borderId="17" xfId="0" applyNumberFormat="1" applyFont="1" applyFill="1" applyBorder="1" applyAlignment="1" applyProtection="1">
      <alignment horizontal="center"/>
    </xf>
    <xf numFmtId="0" fontId="4" fillId="4" borderId="18" xfId="0" applyNumberFormat="1" applyFont="1" applyFill="1" applyBorder="1" applyAlignment="1" applyProtection="1">
      <alignment horizontal="center"/>
    </xf>
    <xf numFmtId="0" fontId="4" fillId="4" borderId="16" xfId="0" applyNumberFormat="1" applyFont="1" applyFill="1" applyBorder="1" applyAlignment="1" applyProtection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4" fillId="2" borderId="18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>
      <alignment horizontal="center"/>
    </xf>
    <xf numFmtId="49" fontId="3" fillId="0" borderId="17" xfId="0" applyNumberFormat="1" applyFont="1" applyFill="1" applyBorder="1" applyAlignment="1" applyProtection="1">
      <alignment horizontal="left"/>
      <protection locked="0"/>
    </xf>
    <xf numFmtId="49" fontId="3" fillId="0" borderId="17" xfId="0" quotePrefix="1" applyNumberFormat="1" applyFont="1" applyFill="1" applyBorder="1" applyAlignment="1" applyProtection="1">
      <alignment horizontal="left"/>
      <protection locked="0"/>
    </xf>
    <xf numFmtId="49" fontId="3" fillId="0" borderId="16" xfId="0" quotePrefix="1" applyNumberFormat="1" applyFont="1" applyFill="1" applyBorder="1" applyAlignment="1" applyProtection="1">
      <alignment horizontal="left"/>
      <protection locked="0"/>
    </xf>
    <xf numFmtId="5" fontId="3" fillId="0" borderId="17" xfId="0" applyNumberFormat="1" applyFont="1" applyFill="1" applyBorder="1" applyAlignment="1" applyProtection="1">
      <alignment horizontal="left"/>
      <protection locked="0"/>
    </xf>
    <xf numFmtId="5" fontId="3" fillId="0" borderId="16" xfId="0" quotePrefix="1" applyNumberFormat="1" applyFont="1" applyFill="1" applyBorder="1" applyAlignment="1" applyProtection="1">
      <alignment horizontal="left"/>
      <protection locked="0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3" fillId="0" borderId="1" xfId="0" applyNumberFormat="1" applyFont="1" applyFill="1" applyBorder="1" applyProtection="1">
      <protection locked="0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5" fontId="3" fillId="0" borderId="1" xfId="0" applyNumberFormat="1" applyFont="1" applyFill="1" applyBorder="1" applyProtection="1">
      <protection locked="0"/>
    </xf>
    <xf numFmtId="0" fontId="4" fillId="0" borderId="15" xfId="0" applyFont="1" applyBorder="1" applyAlignment="1">
      <alignment horizontal="center" wrapText="1"/>
    </xf>
    <xf numFmtId="166" fontId="3" fillId="0" borderId="1" xfId="0" applyNumberFormat="1" applyFont="1" applyFill="1" applyBorder="1" applyProtection="1">
      <protection locked="0"/>
    </xf>
    <xf numFmtId="165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center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/>
    <xf numFmtId="0" fontId="4" fillId="0" borderId="11" xfId="0" applyFont="1" applyBorder="1" applyAlignment="1">
      <alignment horizontal="center" wrapText="1"/>
    </xf>
    <xf numFmtId="165" fontId="3" fillId="0" borderId="0" xfId="0" applyNumberFormat="1" applyFont="1"/>
    <xf numFmtId="169" fontId="3" fillId="0" borderId="0" xfId="0" applyNumberFormat="1" applyFont="1"/>
    <xf numFmtId="170" fontId="4" fillId="0" borderId="0" xfId="0" applyNumberFormat="1" applyFont="1"/>
    <xf numFmtId="166" fontId="3" fillId="0" borderId="2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3" fillId="0" borderId="1" xfId="0" applyNumberFormat="1" applyFont="1" applyFill="1" applyBorder="1" applyProtection="1">
      <protection locked="0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Fill="1" applyAlignment="1" applyProtection="1">
      <alignment horizontal="left" indent="1"/>
    </xf>
    <xf numFmtId="10" fontId="4" fillId="0" borderId="8" xfId="0" applyNumberFormat="1" applyFont="1" applyBorder="1" applyAlignment="1" applyProtection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 applyProtection="1">
      <protection locked="0"/>
    </xf>
    <xf numFmtId="165" fontId="3" fillId="0" borderId="2" xfId="0" applyNumberFormat="1" applyFont="1" applyFill="1" applyBorder="1" applyAlignment="1" applyProtection="1">
      <alignment horizontal="right" wrapText="1"/>
      <protection locked="0"/>
    </xf>
    <xf numFmtId="168" fontId="3" fillId="0" borderId="2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4" fillId="0" borderId="14" xfId="0" applyFont="1" applyBorder="1" applyAlignment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172" fontId="3" fillId="0" borderId="1" xfId="0" applyNumberFormat="1" applyFont="1" applyFill="1" applyBorder="1" applyProtection="1">
      <protection locked="0"/>
    </xf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>
      <alignment horizontal="right" wrapText="1"/>
    </xf>
    <xf numFmtId="7" fontId="3" fillId="0" borderId="1" xfId="0" applyNumberFormat="1" applyFont="1" applyFill="1" applyBorder="1" applyProtection="1">
      <protection locked="0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0" xfId="0" applyNumberFormat="1" applyFont="1" applyFill="1" applyAlignment="1" applyProtection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SFT" pivot="0" count="0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6"/>
  <sheetViews>
    <sheetView showGridLines="0" tabSelected="1" workbookViewId="0">
      <selection activeCell="C39" sqref="C39"/>
    </sheetView>
  </sheetViews>
  <sheetFormatPr defaultColWidth="9.140625" defaultRowHeight="16.5" x14ac:dyDescent="0.3"/>
  <cols>
    <col min="1" max="1" width="3" style="25" customWidth="1"/>
    <col min="2" max="2" width="62.85546875" style="25" bestFit="1" customWidth="1"/>
    <col min="3" max="3" width="15.42578125" bestFit="1" customWidth="1"/>
    <col min="4" max="5" width="15.42578125" style="25" bestFit="1" customWidth="1"/>
    <col min="6" max="6" width="12.5703125" style="25" customWidth="1"/>
    <col min="7" max="8" width="15.42578125" style="25" customWidth="1"/>
    <col min="9" max="9" width="9.140625" style="25" customWidth="1"/>
    <col min="10" max="16384" width="9.140625" style="25"/>
  </cols>
  <sheetData>
    <row r="1" spans="1:8" customFormat="1" ht="18" customHeight="1" x14ac:dyDescent="0.35">
      <c r="A1" s="45"/>
      <c r="B1" s="24" t="s">
        <v>0</v>
      </c>
      <c r="F1" s="47" t="s">
        <v>1</v>
      </c>
      <c r="G1" s="21" t="s">
        <v>2</v>
      </c>
      <c r="H1" s="20"/>
    </row>
    <row r="2" spans="1:8" x14ac:dyDescent="0.3">
      <c r="A2" s="26"/>
      <c r="F2" s="47" t="s">
        <v>3</v>
      </c>
      <c r="G2" s="19" t="s">
        <v>4</v>
      </c>
      <c r="H2" s="18"/>
    </row>
    <row r="3" spans="1:8" x14ac:dyDescent="0.3">
      <c r="A3" s="26"/>
      <c r="F3" s="47" t="s">
        <v>5</v>
      </c>
      <c r="G3" s="19" t="s">
        <v>6</v>
      </c>
      <c r="H3" s="18"/>
    </row>
    <row r="4" spans="1:8" x14ac:dyDescent="0.3">
      <c r="A4" s="26"/>
      <c r="B4" s="27" t="s">
        <v>7</v>
      </c>
      <c r="F4" s="47"/>
      <c r="G4" s="78"/>
      <c r="H4" s="78"/>
    </row>
    <row r="5" spans="1:8" x14ac:dyDescent="0.3">
      <c r="B5" s="48"/>
      <c r="C5" s="49"/>
      <c r="D5" s="50"/>
      <c r="E5" s="51" t="s">
        <v>8</v>
      </c>
      <c r="F5" s="50"/>
      <c r="G5" s="50"/>
      <c r="H5" s="52"/>
    </row>
    <row r="6" spans="1:8" x14ac:dyDescent="0.3">
      <c r="B6" s="53" t="s">
        <v>9</v>
      </c>
      <c r="C6" s="19" t="s">
        <v>10</v>
      </c>
      <c r="D6" s="17"/>
      <c r="E6" s="110" t="s">
        <v>11</v>
      </c>
      <c r="F6" s="26"/>
      <c r="G6" s="19" t="s">
        <v>12</v>
      </c>
      <c r="H6" s="17"/>
    </row>
    <row r="7" spans="1:8" x14ac:dyDescent="0.3">
      <c r="B7" s="53" t="s">
        <v>13</v>
      </c>
      <c r="C7" s="19" t="s">
        <v>14</v>
      </c>
      <c r="D7" s="17"/>
      <c r="E7" s="110" t="s">
        <v>15</v>
      </c>
      <c r="F7" s="26"/>
      <c r="G7" s="19"/>
      <c r="H7" s="17"/>
    </row>
    <row r="8" spans="1:8" x14ac:dyDescent="0.3">
      <c r="B8" s="53" t="s">
        <v>16</v>
      </c>
      <c r="C8" s="19" t="s">
        <v>17</v>
      </c>
      <c r="D8" s="17"/>
      <c r="E8" s="110" t="s">
        <v>18</v>
      </c>
      <c r="F8" s="26"/>
      <c r="G8" s="19" t="s">
        <v>19</v>
      </c>
      <c r="H8" s="17"/>
    </row>
    <row r="9" spans="1:8" x14ac:dyDescent="0.3">
      <c r="B9" s="55" t="s">
        <v>20</v>
      </c>
      <c r="C9" s="19" t="s">
        <v>21</v>
      </c>
      <c r="D9" s="17"/>
      <c r="E9" s="77" t="s">
        <v>22</v>
      </c>
      <c r="F9" s="56"/>
      <c r="G9" s="19" t="s">
        <v>23</v>
      </c>
      <c r="H9" s="17"/>
    </row>
    <row r="10" spans="1:8" x14ac:dyDescent="0.3">
      <c r="B10" s="26"/>
      <c r="C10" s="46"/>
      <c r="D10" s="26"/>
      <c r="E10" s="26"/>
      <c r="F10" s="26"/>
      <c r="G10" s="26"/>
      <c r="H10" s="26"/>
    </row>
    <row r="11" spans="1:8" x14ac:dyDescent="0.3">
      <c r="B11" s="27" t="s">
        <v>24</v>
      </c>
    </row>
    <row r="12" spans="1:8" x14ac:dyDescent="0.3">
      <c r="B12" s="58"/>
      <c r="C12" s="69"/>
      <c r="D12" s="23" t="s">
        <v>25</v>
      </c>
      <c r="E12" s="22"/>
      <c r="F12" s="50"/>
      <c r="G12" s="50"/>
      <c r="H12" s="52"/>
    </row>
    <row r="13" spans="1:8" x14ac:dyDescent="0.3">
      <c r="B13" s="59" t="s">
        <v>26</v>
      </c>
      <c r="C13" s="65" t="s">
        <v>27</v>
      </c>
      <c r="D13" s="60" t="s">
        <v>28</v>
      </c>
      <c r="E13" s="60" t="s">
        <v>29</v>
      </c>
      <c r="F13" s="26"/>
      <c r="G13" s="26"/>
      <c r="H13" s="54"/>
    </row>
    <row r="14" spans="1:8" x14ac:dyDescent="0.3">
      <c r="B14" s="66" t="s">
        <v>30</v>
      </c>
      <c r="C14" s="33">
        <f>SUM(D14:E14)</f>
        <v>84149032</v>
      </c>
      <c r="D14" s="33">
        <v>83678538</v>
      </c>
      <c r="E14" s="33">
        <v>470494</v>
      </c>
      <c r="F14" s="26"/>
      <c r="G14" s="26"/>
      <c r="H14" s="54"/>
    </row>
    <row r="15" spans="1:8" x14ac:dyDescent="0.3">
      <c r="B15" s="66" t="s">
        <v>31</v>
      </c>
      <c r="C15" s="33">
        <f>SUM(D15:E15)</f>
        <v>3394633</v>
      </c>
      <c r="D15" s="33">
        <v>2134290</v>
      </c>
      <c r="E15" s="33">
        <v>1260343</v>
      </c>
      <c r="F15" s="26"/>
      <c r="G15" s="26"/>
      <c r="H15" s="54"/>
    </row>
    <row r="16" spans="1:8" x14ac:dyDescent="0.3">
      <c r="B16" s="66" t="s">
        <v>32</v>
      </c>
      <c r="C16" s="33">
        <f>SUM(D16:E16)</f>
        <v>1397731</v>
      </c>
      <c r="D16" s="33">
        <v>475731</v>
      </c>
      <c r="E16" s="33">
        <v>922000</v>
      </c>
      <c r="F16" s="26"/>
      <c r="G16" s="26"/>
      <c r="H16" s="54"/>
    </row>
    <row r="17" spans="2:8" x14ac:dyDescent="0.3">
      <c r="B17" s="66" t="s">
        <v>33</v>
      </c>
      <c r="C17" s="33">
        <f>SUM(D17:E17)</f>
        <v>0</v>
      </c>
      <c r="D17" s="33">
        <v>0</v>
      </c>
      <c r="E17" s="33">
        <v>0</v>
      </c>
      <c r="F17" s="26"/>
      <c r="G17" s="26"/>
      <c r="H17" s="54"/>
    </row>
    <row r="18" spans="2:8" x14ac:dyDescent="0.3">
      <c r="B18" s="61" t="s">
        <v>34</v>
      </c>
      <c r="C18" s="111">
        <f>SUM(C14:C17)</f>
        <v>88941396</v>
      </c>
      <c r="D18" s="111">
        <f>SUM(D14:D17)</f>
        <v>86288559</v>
      </c>
      <c r="E18" s="111">
        <f>SUM(E14:E17)</f>
        <v>2652837</v>
      </c>
      <c r="F18" s="26"/>
      <c r="G18" s="26"/>
      <c r="H18" s="54"/>
    </row>
    <row r="19" spans="2:8" x14ac:dyDescent="0.3">
      <c r="B19" s="53"/>
      <c r="C19" s="46"/>
      <c r="D19" s="26"/>
      <c r="E19" s="26"/>
      <c r="F19" s="26"/>
      <c r="G19" s="26"/>
      <c r="H19" s="54"/>
    </row>
    <row r="20" spans="2:8" x14ac:dyDescent="0.3">
      <c r="B20" s="53"/>
      <c r="C20" s="46"/>
      <c r="D20" s="23" t="s">
        <v>25</v>
      </c>
      <c r="E20" s="22"/>
      <c r="F20" s="26"/>
      <c r="G20" s="26"/>
      <c r="H20" s="54"/>
    </row>
    <row r="21" spans="2:8" x14ac:dyDescent="0.3">
      <c r="B21" s="59" t="s">
        <v>35</v>
      </c>
      <c r="C21" s="64" t="s">
        <v>27</v>
      </c>
      <c r="D21" s="60" t="s">
        <v>28</v>
      </c>
      <c r="E21" s="60" t="s">
        <v>29</v>
      </c>
      <c r="F21" s="26"/>
      <c r="G21" s="26"/>
      <c r="H21" s="54"/>
    </row>
    <row r="22" spans="2:8" x14ac:dyDescent="0.3">
      <c r="B22" s="66" t="s">
        <v>36</v>
      </c>
      <c r="C22" s="33">
        <f t="shared" ref="C22:C28" si="0">SUM(D22:E22)</f>
        <v>635000</v>
      </c>
      <c r="D22" s="33">
        <v>635000</v>
      </c>
      <c r="E22" s="33">
        <v>0</v>
      </c>
      <c r="F22" s="26"/>
      <c r="G22" s="26"/>
      <c r="H22" s="54"/>
    </row>
    <row r="23" spans="2:8" x14ac:dyDescent="0.3">
      <c r="B23" s="66" t="s">
        <v>37</v>
      </c>
      <c r="C23" s="33">
        <f t="shared" si="0"/>
        <v>6204406</v>
      </c>
      <c r="D23" s="33">
        <v>6204406</v>
      </c>
      <c r="E23" s="33">
        <v>0</v>
      </c>
      <c r="F23" s="26"/>
      <c r="G23" s="26"/>
      <c r="H23" s="54"/>
    </row>
    <row r="24" spans="2:8" x14ac:dyDescent="0.3">
      <c r="B24" s="66" t="s">
        <v>38</v>
      </c>
      <c r="C24" s="33">
        <f t="shared" si="0"/>
        <v>1397731</v>
      </c>
      <c r="D24" s="33">
        <v>475731</v>
      </c>
      <c r="E24" s="33">
        <v>922000</v>
      </c>
      <c r="F24" s="26"/>
      <c r="G24" s="26"/>
      <c r="H24" s="54"/>
    </row>
    <row r="25" spans="2:8" x14ac:dyDescent="0.3">
      <c r="B25" s="66" t="s">
        <v>39</v>
      </c>
      <c r="C25" s="33">
        <f t="shared" si="0"/>
        <v>2351</v>
      </c>
      <c r="D25" s="33">
        <v>2351</v>
      </c>
      <c r="E25" s="33">
        <v>0</v>
      </c>
      <c r="F25" s="26"/>
      <c r="G25" s="26"/>
      <c r="H25" s="54"/>
    </row>
    <row r="26" spans="2:8" x14ac:dyDescent="0.3">
      <c r="B26" s="66" t="s">
        <v>40</v>
      </c>
      <c r="C26" s="33">
        <f t="shared" si="0"/>
        <v>0</v>
      </c>
      <c r="D26" s="33">
        <v>0</v>
      </c>
      <c r="E26" s="33">
        <v>0</v>
      </c>
      <c r="F26" s="26"/>
      <c r="G26" s="26"/>
      <c r="H26" s="54"/>
    </row>
    <row r="27" spans="2:8" x14ac:dyDescent="0.3">
      <c r="B27" s="66" t="s">
        <v>41</v>
      </c>
      <c r="C27" s="33">
        <f t="shared" si="0"/>
        <v>3986891</v>
      </c>
      <c r="D27" s="33">
        <v>3903506</v>
      </c>
      <c r="E27" s="33">
        <v>83385</v>
      </c>
      <c r="F27" s="26"/>
      <c r="G27" s="26"/>
      <c r="H27" s="54"/>
    </row>
    <row r="28" spans="2:8" x14ac:dyDescent="0.3">
      <c r="B28" s="66" t="s">
        <v>42</v>
      </c>
      <c r="C28" s="33">
        <f t="shared" si="0"/>
        <v>1315573</v>
      </c>
      <c r="D28" s="33">
        <v>1289449</v>
      </c>
      <c r="E28" s="33">
        <v>26124</v>
      </c>
      <c r="F28" s="26"/>
      <c r="G28" s="26"/>
      <c r="H28" s="54"/>
    </row>
    <row r="29" spans="2:8" x14ac:dyDescent="0.3">
      <c r="B29" s="61" t="s">
        <v>43</v>
      </c>
      <c r="C29" s="111">
        <f>SUM(C22:C28)</f>
        <v>13541952</v>
      </c>
      <c r="D29" s="111">
        <f>SUM(D22:D28)</f>
        <v>12510443</v>
      </c>
      <c r="E29" s="111">
        <f>SUM(E22:E28)</f>
        <v>1031509</v>
      </c>
      <c r="F29" s="26"/>
      <c r="G29" s="26"/>
      <c r="H29" s="54"/>
    </row>
    <row r="30" spans="2:8" x14ac:dyDescent="0.3">
      <c r="B30" s="53"/>
      <c r="C30" s="46"/>
      <c r="D30" s="26"/>
      <c r="E30" s="26"/>
      <c r="F30" s="26"/>
      <c r="G30" s="26"/>
      <c r="H30" s="54"/>
    </row>
    <row r="31" spans="2:8" x14ac:dyDescent="0.3">
      <c r="B31" s="53"/>
      <c r="C31" s="46"/>
      <c r="D31" s="23" t="s">
        <v>25</v>
      </c>
      <c r="E31" s="22"/>
      <c r="G31" s="78"/>
      <c r="H31" s="54"/>
    </row>
    <row r="32" spans="2:8" x14ac:dyDescent="0.3">
      <c r="B32" s="59" t="s">
        <v>44</v>
      </c>
      <c r="C32" s="64" t="s">
        <v>27</v>
      </c>
      <c r="D32" s="60" t="s">
        <v>28</v>
      </c>
      <c r="E32" s="60" t="s">
        <v>29</v>
      </c>
      <c r="F32" s="74" t="s">
        <v>45</v>
      </c>
      <c r="G32" s="74" t="s">
        <v>46</v>
      </c>
      <c r="H32" s="54"/>
    </row>
    <row r="33" spans="2:8" x14ac:dyDescent="0.3">
      <c r="B33" s="66" t="s">
        <v>47</v>
      </c>
      <c r="C33" s="33">
        <f t="shared" ref="C33:C45" si="1">SUM(D33:E33)</f>
        <v>115826</v>
      </c>
      <c r="D33" s="33">
        <v>115826</v>
      </c>
      <c r="E33" s="33">
        <v>0</v>
      </c>
      <c r="F33" s="30">
        <v>8</v>
      </c>
      <c r="G33" s="109">
        <v>14478.25</v>
      </c>
      <c r="H33" s="54"/>
    </row>
    <row r="34" spans="2:8" x14ac:dyDescent="0.3">
      <c r="B34" s="66" t="s">
        <v>48</v>
      </c>
      <c r="C34" s="33">
        <f t="shared" si="1"/>
        <v>0</v>
      </c>
      <c r="D34" s="33">
        <v>0</v>
      </c>
      <c r="E34" s="33">
        <v>0</v>
      </c>
      <c r="F34" s="30">
        <v>0</v>
      </c>
      <c r="G34" s="109">
        <v>0</v>
      </c>
      <c r="H34" s="54"/>
    </row>
    <row r="35" spans="2:8" x14ac:dyDescent="0.3">
      <c r="B35" s="66" t="s">
        <v>49</v>
      </c>
      <c r="C35" s="33">
        <f t="shared" si="1"/>
        <v>69215</v>
      </c>
      <c r="D35" s="33">
        <v>69215</v>
      </c>
      <c r="E35" s="33">
        <v>0</v>
      </c>
      <c r="F35" s="30">
        <v>3</v>
      </c>
      <c r="G35" s="109">
        <v>23071.666666666701</v>
      </c>
      <c r="H35" s="54"/>
    </row>
    <row r="36" spans="2:8" x14ac:dyDescent="0.3">
      <c r="B36" s="66" t="s">
        <v>50</v>
      </c>
      <c r="C36" s="33">
        <f t="shared" si="1"/>
        <v>0</v>
      </c>
      <c r="D36" s="33">
        <v>0</v>
      </c>
      <c r="E36" s="33">
        <v>0</v>
      </c>
      <c r="F36" s="30">
        <v>0</v>
      </c>
      <c r="G36" s="109">
        <v>0</v>
      </c>
      <c r="H36" s="54"/>
    </row>
    <row r="37" spans="2:8" x14ac:dyDescent="0.3">
      <c r="B37" s="66" t="s">
        <v>51</v>
      </c>
      <c r="C37" s="33">
        <f t="shared" si="1"/>
        <v>2782477</v>
      </c>
      <c r="D37" s="33">
        <v>2782477</v>
      </c>
      <c r="E37" s="33">
        <v>0</v>
      </c>
      <c r="F37" s="30">
        <v>40</v>
      </c>
      <c r="G37" s="109">
        <v>69561.925000000003</v>
      </c>
      <c r="H37" s="54"/>
    </row>
    <row r="38" spans="2:8" x14ac:dyDescent="0.3">
      <c r="B38" s="66" t="s">
        <v>52</v>
      </c>
      <c r="C38" s="33">
        <f t="shared" si="1"/>
        <v>486000</v>
      </c>
      <c r="D38" s="33">
        <v>486000</v>
      </c>
      <c r="E38" s="33">
        <v>0</v>
      </c>
      <c r="F38" s="30">
        <v>5</v>
      </c>
      <c r="G38" s="109">
        <v>97200</v>
      </c>
      <c r="H38" s="54"/>
    </row>
    <row r="39" spans="2:8" customFormat="1" ht="15.75" x14ac:dyDescent="0.3">
      <c r="B39" s="66" t="s">
        <v>53</v>
      </c>
      <c r="C39" s="33">
        <f t="shared" si="1"/>
        <v>0</v>
      </c>
      <c r="D39" s="33">
        <v>0</v>
      </c>
      <c r="E39" s="33">
        <v>0</v>
      </c>
      <c r="F39" s="30">
        <v>0</v>
      </c>
      <c r="G39" s="109">
        <v>0</v>
      </c>
      <c r="H39" s="54"/>
    </row>
    <row r="40" spans="2:8" x14ac:dyDescent="0.3">
      <c r="B40" s="66" t="s">
        <v>54</v>
      </c>
      <c r="C40" s="33">
        <f t="shared" si="1"/>
        <v>0</v>
      </c>
      <c r="D40" s="33">
        <v>0</v>
      </c>
      <c r="E40" s="33">
        <v>0</v>
      </c>
      <c r="F40" s="30">
        <v>0</v>
      </c>
      <c r="G40" s="109">
        <v>0</v>
      </c>
      <c r="H40" s="54"/>
    </row>
    <row r="41" spans="2:8" x14ac:dyDescent="0.3">
      <c r="B41" s="66" t="s">
        <v>55</v>
      </c>
      <c r="C41" s="33">
        <f t="shared" si="1"/>
        <v>131583</v>
      </c>
      <c r="D41" s="33">
        <v>131583</v>
      </c>
      <c r="E41" s="33">
        <v>0</v>
      </c>
      <c r="F41" s="30">
        <v>59</v>
      </c>
      <c r="G41" s="109">
        <v>2230.2203389830502</v>
      </c>
      <c r="H41" s="54"/>
    </row>
    <row r="42" spans="2:8" x14ac:dyDescent="0.3">
      <c r="B42" s="66" t="s">
        <v>56</v>
      </c>
      <c r="C42" s="33">
        <f t="shared" si="1"/>
        <v>0</v>
      </c>
      <c r="D42" s="33">
        <v>0</v>
      </c>
      <c r="E42" s="33">
        <v>0</v>
      </c>
      <c r="F42" s="30">
        <v>0</v>
      </c>
      <c r="G42" s="109">
        <v>0</v>
      </c>
      <c r="H42" s="54"/>
    </row>
    <row r="43" spans="2:8" x14ac:dyDescent="0.3">
      <c r="B43" s="66" t="s">
        <v>57</v>
      </c>
      <c r="C43" s="33">
        <f t="shared" si="1"/>
        <v>178908</v>
      </c>
      <c r="D43" s="33">
        <v>140343</v>
      </c>
      <c r="E43" s="33">
        <v>38565</v>
      </c>
      <c r="F43" s="30">
        <v>34</v>
      </c>
      <c r="G43" s="109">
        <v>5262</v>
      </c>
      <c r="H43" s="54"/>
    </row>
    <row r="44" spans="2:8" x14ac:dyDescent="0.3">
      <c r="B44" s="66" t="s">
        <v>58</v>
      </c>
      <c r="C44" s="33">
        <f t="shared" si="1"/>
        <v>0</v>
      </c>
      <c r="D44" s="33">
        <v>0</v>
      </c>
      <c r="E44" s="33">
        <v>0</v>
      </c>
      <c r="F44" s="30">
        <v>0</v>
      </c>
      <c r="G44" s="109">
        <v>0</v>
      </c>
      <c r="H44" s="54"/>
    </row>
    <row r="45" spans="2:8" x14ac:dyDescent="0.3">
      <c r="B45" s="66" t="s">
        <v>42</v>
      </c>
      <c r="C45" s="33">
        <f t="shared" si="1"/>
        <v>0</v>
      </c>
      <c r="D45" s="33">
        <v>0</v>
      </c>
      <c r="E45" s="33">
        <v>0</v>
      </c>
      <c r="F45" s="26"/>
      <c r="G45" s="26"/>
      <c r="H45" s="54"/>
    </row>
    <row r="46" spans="2:8" x14ac:dyDescent="0.3">
      <c r="B46" s="61" t="s">
        <v>59</v>
      </c>
      <c r="C46" s="111">
        <f>SUM(C33:C45)</f>
        <v>3764009</v>
      </c>
      <c r="D46" s="111">
        <f>SUM(D33:D45)</f>
        <v>3725444</v>
      </c>
      <c r="E46" s="111">
        <f>SUM(E33:E45)</f>
        <v>38565</v>
      </c>
      <c r="F46" s="36"/>
      <c r="G46" s="78"/>
      <c r="H46" s="54"/>
    </row>
    <row r="47" spans="2:8" x14ac:dyDescent="0.3">
      <c r="B47" s="61"/>
      <c r="C47" s="112"/>
      <c r="D47" s="112"/>
      <c r="E47" s="112"/>
      <c r="F47" s="26"/>
      <c r="G47" s="26"/>
      <c r="H47" s="54"/>
    </row>
    <row r="48" spans="2:8" x14ac:dyDescent="0.3">
      <c r="B48" s="61" t="s">
        <v>60</v>
      </c>
      <c r="C48" s="111">
        <f>SUM(C29,C46)</f>
        <v>17305961</v>
      </c>
      <c r="D48" s="111">
        <f>SUM(D29,D46)</f>
        <v>16235887</v>
      </c>
      <c r="E48" s="111">
        <f>SUM(E29,E46)</f>
        <v>1070074</v>
      </c>
      <c r="F48" s="26"/>
      <c r="G48" s="26"/>
      <c r="H48" s="54"/>
    </row>
    <row r="49" spans="2:8" x14ac:dyDescent="0.3">
      <c r="B49" s="61"/>
      <c r="C49" s="111"/>
      <c r="D49" s="111"/>
      <c r="E49" s="111"/>
      <c r="F49" s="26"/>
      <c r="G49" s="26"/>
      <c r="H49" s="54"/>
    </row>
    <row r="50" spans="2:8" x14ac:dyDescent="0.3">
      <c r="B50" s="113" t="s">
        <v>61</v>
      </c>
      <c r="C50" s="111"/>
      <c r="D50" s="111"/>
      <c r="E50" s="111"/>
      <c r="F50" s="26"/>
      <c r="G50" s="26"/>
      <c r="H50" s="54"/>
    </row>
    <row r="51" spans="2:8" x14ac:dyDescent="0.3">
      <c r="B51" s="66" t="s">
        <v>62</v>
      </c>
      <c r="C51" s="30">
        <v>3136</v>
      </c>
      <c r="D51" s="111"/>
      <c r="E51" s="111"/>
      <c r="F51" s="26"/>
      <c r="G51" s="26"/>
      <c r="H51" s="54"/>
    </row>
    <row r="52" spans="2:8" x14ac:dyDescent="0.3">
      <c r="B52" s="66" t="s">
        <v>63</v>
      </c>
      <c r="C52" s="30">
        <v>279</v>
      </c>
      <c r="D52" s="111"/>
      <c r="E52" s="111"/>
      <c r="F52" s="26"/>
      <c r="G52" s="26"/>
      <c r="H52" s="54"/>
    </row>
    <row r="53" spans="2:8" x14ac:dyDescent="0.3">
      <c r="B53" s="66" t="s">
        <v>64</v>
      </c>
      <c r="C53" s="30">
        <v>0</v>
      </c>
      <c r="D53" s="111"/>
      <c r="E53" s="111"/>
      <c r="F53" s="26"/>
      <c r="G53" s="26"/>
      <c r="H53" s="54"/>
    </row>
    <row r="54" spans="2:8" x14ac:dyDescent="0.3">
      <c r="B54" s="66" t="s">
        <v>65</v>
      </c>
      <c r="C54" s="36">
        <f>SUM(C51:C53)</f>
        <v>3415</v>
      </c>
      <c r="D54" s="111"/>
      <c r="E54" s="111"/>
      <c r="F54" s="26"/>
      <c r="G54" s="26"/>
      <c r="H54" s="54"/>
    </row>
    <row r="55" spans="2:8" x14ac:dyDescent="0.3">
      <c r="B55" s="53"/>
      <c r="C55" s="46"/>
      <c r="D55" s="46"/>
      <c r="E55" s="46"/>
      <c r="F55" s="26"/>
      <c r="H55" s="54"/>
    </row>
    <row r="56" spans="2:8" x14ac:dyDescent="0.3">
      <c r="B56" s="61" t="s">
        <v>66</v>
      </c>
      <c r="C56" s="111">
        <f>C18-C48</f>
        <v>71635435</v>
      </c>
      <c r="D56" s="111">
        <f>D18-D48</f>
        <v>70052672</v>
      </c>
      <c r="E56" s="111">
        <f>E18-E48</f>
        <v>1582763</v>
      </c>
      <c r="F56" s="26"/>
      <c r="G56" s="26"/>
      <c r="H56" s="54"/>
    </row>
    <row r="57" spans="2:8" x14ac:dyDescent="0.3">
      <c r="B57" s="62" t="s">
        <v>67</v>
      </c>
      <c r="C57" s="63">
        <f>IFERROR(C56/$C$54,"")</f>
        <v>20976.701317715961</v>
      </c>
      <c r="D57" s="63">
        <f>IFERROR(SUM(D56)/SUM($C$54),"")</f>
        <v>20513.227525622257</v>
      </c>
      <c r="E57" s="63">
        <f>IFERROR(SUM(E56)/SUM($C$54),"")</f>
        <v>463.47379209370422</v>
      </c>
      <c r="F57" s="56"/>
      <c r="G57" s="56"/>
      <c r="H57" s="57"/>
    </row>
    <row r="58" spans="2:8" x14ac:dyDescent="0.3">
      <c r="C58" s="49"/>
      <c r="D58" s="49"/>
      <c r="E58" s="49"/>
      <c r="F58" s="50"/>
      <c r="G58" s="50"/>
      <c r="H58" s="50"/>
    </row>
    <row r="59" spans="2:8" x14ac:dyDescent="0.3">
      <c r="B59" s="27" t="s">
        <v>68</v>
      </c>
      <c r="C59" s="46"/>
      <c r="D59" s="46"/>
      <c r="E59" s="46"/>
      <c r="F59" s="26"/>
      <c r="G59" s="26"/>
      <c r="H59" s="56"/>
    </row>
    <row r="60" spans="2:8" x14ac:dyDescent="0.3">
      <c r="B60" s="58"/>
      <c r="C60" s="49"/>
      <c r="D60" s="23" t="s">
        <v>25</v>
      </c>
      <c r="E60" s="22"/>
      <c r="F60" s="72" t="s">
        <v>69</v>
      </c>
      <c r="G60" s="72" t="s">
        <v>70</v>
      </c>
      <c r="H60" s="52"/>
    </row>
    <row r="61" spans="2:8" x14ac:dyDescent="0.3">
      <c r="B61" s="59" t="s">
        <v>71</v>
      </c>
      <c r="C61" s="64" t="s">
        <v>27</v>
      </c>
      <c r="D61" s="60" t="s">
        <v>28</v>
      </c>
      <c r="E61" s="60" t="s">
        <v>29</v>
      </c>
      <c r="F61" s="76" t="s">
        <v>72</v>
      </c>
      <c r="G61" s="76" t="s">
        <v>73</v>
      </c>
      <c r="H61" s="54"/>
    </row>
    <row r="62" spans="2:8" x14ac:dyDescent="0.3">
      <c r="B62" s="66" t="s">
        <v>74</v>
      </c>
      <c r="C62" s="33">
        <f>SUM(D62:E62)</f>
        <v>36978</v>
      </c>
      <c r="D62" s="33">
        <v>36978</v>
      </c>
      <c r="E62" s="33">
        <v>0</v>
      </c>
      <c r="F62" s="86">
        <v>0</v>
      </c>
      <c r="G62" s="109">
        <v>0</v>
      </c>
      <c r="H62" s="54"/>
    </row>
    <row r="63" spans="2:8" x14ac:dyDescent="0.3">
      <c r="B63" s="66" t="s">
        <v>75</v>
      </c>
      <c r="C63" s="33">
        <f>SUM(D63:E63)</f>
        <v>1544750</v>
      </c>
      <c r="D63" s="33">
        <v>1544750</v>
      </c>
      <c r="E63" s="33">
        <v>0</v>
      </c>
      <c r="F63" s="86">
        <v>16</v>
      </c>
      <c r="G63" s="109">
        <v>96546.875</v>
      </c>
      <c r="H63" s="54"/>
    </row>
    <row r="64" spans="2:8" x14ac:dyDescent="0.3">
      <c r="B64" s="66" t="s">
        <v>76</v>
      </c>
      <c r="C64" s="33">
        <f>SUM(D64:E64)</f>
        <v>5328682</v>
      </c>
      <c r="D64" s="33">
        <v>5246799</v>
      </c>
      <c r="E64" s="33">
        <v>81883</v>
      </c>
      <c r="F64" s="86">
        <v>50</v>
      </c>
      <c r="G64" s="109">
        <v>106573.64</v>
      </c>
      <c r="H64" s="54"/>
    </row>
    <row r="65" spans="2:8" x14ac:dyDescent="0.3">
      <c r="B65" s="66" t="s">
        <v>77</v>
      </c>
      <c r="C65" s="33">
        <f>SUM(D65:E65)</f>
        <v>636035</v>
      </c>
      <c r="D65" s="33">
        <v>636035</v>
      </c>
      <c r="E65" s="33">
        <v>0</v>
      </c>
      <c r="F65" s="86">
        <v>0</v>
      </c>
      <c r="G65" s="109">
        <v>0</v>
      </c>
      <c r="H65" s="54"/>
    </row>
    <row r="66" spans="2:8" x14ac:dyDescent="0.3">
      <c r="B66" s="66" t="s">
        <v>78</v>
      </c>
      <c r="C66" s="33">
        <f>SUM(D66:E66)</f>
        <v>1793908</v>
      </c>
      <c r="D66" s="33">
        <v>1793908</v>
      </c>
      <c r="E66" s="33">
        <v>0</v>
      </c>
      <c r="F66" s="114"/>
      <c r="G66" s="26"/>
      <c r="H66" s="54"/>
    </row>
    <row r="67" spans="2:8" x14ac:dyDescent="0.3">
      <c r="B67" s="67" t="s">
        <v>79</v>
      </c>
      <c r="C67" s="111">
        <f>SUM(C62:C66)</f>
        <v>9340353</v>
      </c>
      <c r="D67" s="111">
        <f>SUM(D62:D66)</f>
        <v>9258470</v>
      </c>
      <c r="E67" s="111">
        <f>SUM(E62:E66)</f>
        <v>81883</v>
      </c>
      <c r="F67" s="115">
        <f>SUM(F62:F65)</f>
        <v>66</v>
      </c>
      <c r="G67" s="26"/>
      <c r="H67" s="54"/>
    </row>
    <row r="68" spans="2:8" x14ac:dyDescent="0.3">
      <c r="B68" s="67" t="s">
        <v>80</v>
      </c>
      <c r="C68" s="116">
        <f>IFERROR(C67/$C$54,"")</f>
        <v>2735.096046852123</v>
      </c>
      <c r="D68" s="116">
        <f>IFERROR(D67/$C$54,"")</f>
        <v>2711.1185944363106</v>
      </c>
      <c r="E68" s="116">
        <f>IFERROR(E67/$C$54,"")</f>
        <v>23.977452415812593</v>
      </c>
      <c r="F68" s="26"/>
      <c r="G68" s="26"/>
      <c r="H68" s="54"/>
    </row>
    <row r="69" spans="2:8" x14ac:dyDescent="0.3">
      <c r="B69" s="67"/>
      <c r="C69" s="46"/>
      <c r="D69" s="26"/>
      <c r="E69" s="26"/>
      <c r="F69" s="26"/>
      <c r="G69" s="26"/>
      <c r="H69" s="54"/>
    </row>
    <row r="70" spans="2:8" x14ac:dyDescent="0.3">
      <c r="B70" s="66"/>
      <c r="C70" s="46"/>
      <c r="D70" s="23" t="s">
        <v>25</v>
      </c>
      <c r="E70" s="22"/>
      <c r="F70" s="72" t="s">
        <v>69</v>
      </c>
      <c r="G70" s="72" t="s">
        <v>70</v>
      </c>
      <c r="H70" s="54"/>
    </row>
    <row r="71" spans="2:8" x14ac:dyDescent="0.3">
      <c r="B71" s="68" t="s">
        <v>81</v>
      </c>
      <c r="C71" s="64" t="s">
        <v>27</v>
      </c>
      <c r="D71" s="60" t="s">
        <v>28</v>
      </c>
      <c r="E71" s="60" t="s">
        <v>29</v>
      </c>
      <c r="F71" s="76" t="s">
        <v>72</v>
      </c>
      <c r="G71" s="76" t="s">
        <v>73</v>
      </c>
      <c r="H71" s="54"/>
    </row>
    <row r="72" spans="2:8" x14ac:dyDescent="0.3">
      <c r="B72" s="66" t="s">
        <v>82</v>
      </c>
      <c r="C72" s="33">
        <f t="shared" ref="C72:C78" si="2">SUM(D72:E72)</f>
        <v>536792</v>
      </c>
      <c r="D72" s="33">
        <v>536792</v>
      </c>
      <c r="E72" s="33">
        <v>0</v>
      </c>
      <c r="F72" s="86">
        <v>4</v>
      </c>
      <c r="G72" s="109">
        <v>134198</v>
      </c>
      <c r="H72" s="54"/>
    </row>
    <row r="73" spans="2:8" x14ac:dyDescent="0.3">
      <c r="B73" s="66" t="s">
        <v>83</v>
      </c>
      <c r="C73" s="33">
        <f t="shared" si="2"/>
        <v>0</v>
      </c>
      <c r="D73" s="33">
        <v>0</v>
      </c>
      <c r="E73" s="33">
        <v>0</v>
      </c>
      <c r="F73" s="86">
        <v>0</v>
      </c>
      <c r="G73" s="109">
        <v>0</v>
      </c>
      <c r="H73" s="54"/>
    </row>
    <row r="74" spans="2:8" x14ac:dyDescent="0.3">
      <c r="B74" s="66" t="s">
        <v>84</v>
      </c>
      <c r="C74" s="33">
        <f t="shared" si="2"/>
        <v>107304</v>
      </c>
      <c r="D74" s="33">
        <v>0</v>
      </c>
      <c r="E74" s="33">
        <v>107304</v>
      </c>
      <c r="F74" s="86">
        <v>0</v>
      </c>
      <c r="G74" s="109">
        <v>0</v>
      </c>
      <c r="H74" s="54"/>
    </row>
    <row r="75" spans="2:8" x14ac:dyDescent="0.3">
      <c r="B75" s="66" t="s">
        <v>85</v>
      </c>
      <c r="C75" s="33">
        <f t="shared" si="2"/>
        <v>0</v>
      </c>
      <c r="D75" s="33">
        <v>0</v>
      </c>
      <c r="E75" s="33">
        <v>0</v>
      </c>
      <c r="F75" s="86">
        <v>0</v>
      </c>
      <c r="G75" s="109">
        <v>0</v>
      </c>
      <c r="H75" s="54"/>
    </row>
    <row r="76" spans="2:8" x14ac:dyDescent="0.3">
      <c r="B76" s="66" t="s">
        <v>86</v>
      </c>
      <c r="C76" s="33">
        <f t="shared" si="2"/>
        <v>0</v>
      </c>
      <c r="D76" s="33">
        <v>0</v>
      </c>
      <c r="E76" s="33">
        <v>0</v>
      </c>
      <c r="F76" s="86">
        <v>0</v>
      </c>
      <c r="G76" s="109">
        <v>0</v>
      </c>
      <c r="H76" s="54"/>
    </row>
    <row r="77" spans="2:8" x14ac:dyDescent="0.3">
      <c r="B77" s="66" t="s">
        <v>87</v>
      </c>
      <c r="C77" s="33">
        <f t="shared" si="2"/>
        <v>0</v>
      </c>
      <c r="D77" s="33">
        <v>0</v>
      </c>
      <c r="E77" s="33">
        <v>0</v>
      </c>
      <c r="F77" s="86">
        <v>0</v>
      </c>
      <c r="G77" s="109">
        <v>0</v>
      </c>
      <c r="H77" s="54"/>
    </row>
    <row r="78" spans="2:8" x14ac:dyDescent="0.3">
      <c r="B78" s="66" t="s">
        <v>88</v>
      </c>
      <c r="C78" s="33">
        <f t="shared" si="2"/>
        <v>228270</v>
      </c>
      <c r="D78" s="33">
        <v>213719</v>
      </c>
      <c r="E78" s="33">
        <v>14551</v>
      </c>
      <c r="F78" s="114"/>
      <c r="G78" s="26"/>
      <c r="H78" s="54"/>
    </row>
    <row r="79" spans="2:8" x14ac:dyDescent="0.3">
      <c r="B79" s="67" t="s">
        <v>89</v>
      </c>
      <c r="C79" s="111">
        <f>SUM(C72:C78)</f>
        <v>872366</v>
      </c>
      <c r="D79" s="111">
        <f>SUM(D72:D78)</f>
        <v>750511</v>
      </c>
      <c r="E79" s="111">
        <f>SUM(E72:E78)</f>
        <v>121855</v>
      </c>
      <c r="F79" s="115">
        <f>SUM(F72:F77)</f>
        <v>4</v>
      </c>
      <c r="G79" s="26"/>
      <c r="H79" s="54"/>
    </row>
    <row r="80" spans="2:8" x14ac:dyDescent="0.3">
      <c r="B80" s="67" t="s">
        <v>90</v>
      </c>
      <c r="C80" s="116">
        <f>IFERROR(C79/$C$54,"")</f>
        <v>255.45124450951684</v>
      </c>
      <c r="D80" s="116">
        <f>IFERROR(D79/$C$54,"")</f>
        <v>219.76896046852124</v>
      </c>
      <c r="E80" s="116">
        <f>IFERROR(E79/$C$54,"")</f>
        <v>35.682284040995604</v>
      </c>
      <c r="F80" s="117"/>
      <c r="G80" s="26"/>
      <c r="H80" s="54"/>
    </row>
    <row r="81" spans="2:8" x14ac:dyDescent="0.3">
      <c r="B81" s="67"/>
      <c r="D81"/>
      <c r="E81"/>
      <c r="F81" s="26"/>
      <c r="G81" s="26"/>
      <c r="H81" s="54"/>
    </row>
    <row r="82" spans="2:8" x14ac:dyDescent="0.3">
      <c r="B82" s="67" t="s">
        <v>91</v>
      </c>
      <c r="C82" s="33">
        <f>SUM(D82:E82)</f>
        <v>6542169</v>
      </c>
      <c r="D82" s="33">
        <v>6542169</v>
      </c>
      <c r="E82" s="33">
        <v>0</v>
      </c>
      <c r="F82" s="26"/>
      <c r="G82" s="26"/>
      <c r="H82" s="54"/>
    </row>
    <row r="83" spans="2:8" x14ac:dyDescent="0.3">
      <c r="B83" s="67" t="s">
        <v>92</v>
      </c>
      <c r="C83" s="116">
        <f>IFERROR(C82/$C$54,"")</f>
        <v>1915.7156661786237</v>
      </c>
      <c r="D83" s="116">
        <f>IFERROR(D82/$C$54,"")</f>
        <v>1915.7156661786237</v>
      </c>
      <c r="E83" s="116">
        <f>IFERROR(E82/$C$54,"")</f>
        <v>0</v>
      </c>
      <c r="F83" s="26"/>
      <c r="G83" s="26"/>
      <c r="H83" s="54"/>
    </row>
    <row r="84" spans="2:8" x14ac:dyDescent="0.3">
      <c r="B84" s="71"/>
      <c r="C84" s="26"/>
      <c r="D84" s="111"/>
      <c r="E84" s="111"/>
      <c r="F84" s="26"/>
      <c r="G84" s="26"/>
      <c r="H84" s="54"/>
    </row>
    <row r="85" spans="2:8" x14ac:dyDescent="0.3">
      <c r="B85" s="67" t="s">
        <v>93</v>
      </c>
      <c r="C85" s="111">
        <f t="shared" ref="C85:E86" si="3">SUM(C67,C79,C82)</f>
        <v>16754888</v>
      </c>
      <c r="D85" s="111">
        <f t="shared" si="3"/>
        <v>16551150</v>
      </c>
      <c r="E85" s="111">
        <f t="shared" si="3"/>
        <v>203738</v>
      </c>
      <c r="F85" s="26"/>
      <c r="G85" s="26"/>
      <c r="H85" s="54"/>
    </row>
    <row r="86" spans="2:8" x14ac:dyDescent="0.3">
      <c r="B86" s="67" t="s">
        <v>94</v>
      </c>
      <c r="C86" s="118">
        <f t="shared" si="3"/>
        <v>4906.2629575402634</v>
      </c>
      <c r="D86" s="118">
        <f t="shared" si="3"/>
        <v>4846.6032210834555</v>
      </c>
      <c r="E86" s="118">
        <f t="shared" si="3"/>
        <v>59.659736456808197</v>
      </c>
      <c r="F86" s="26"/>
      <c r="G86" s="26"/>
      <c r="H86" s="54"/>
    </row>
    <row r="87" spans="2:8" x14ac:dyDescent="0.3">
      <c r="B87" s="67"/>
      <c r="C87" s="118"/>
      <c r="D87" s="118"/>
      <c r="E87" s="118"/>
      <c r="F87" s="26"/>
      <c r="G87" s="26"/>
      <c r="H87" s="54"/>
    </row>
    <row r="88" spans="2:8" x14ac:dyDescent="0.3">
      <c r="B88" s="67" t="s">
        <v>95</v>
      </c>
      <c r="C88" s="111">
        <f>C56-C85</f>
        <v>54880547</v>
      </c>
      <c r="D88" s="111">
        <f>D56-D85</f>
        <v>53501522</v>
      </c>
      <c r="E88" s="111">
        <f>E56-E85</f>
        <v>1379025</v>
      </c>
      <c r="F88" s="26"/>
      <c r="G88" s="26"/>
      <c r="H88" s="54"/>
    </row>
    <row r="89" spans="2:8" x14ac:dyDescent="0.3">
      <c r="B89" s="62" t="s">
        <v>67</v>
      </c>
      <c r="C89" s="63">
        <f>IFERROR(C88/$C$54,"")</f>
        <v>16070.438360175696</v>
      </c>
      <c r="D89" s="73"/>
      <c r="E89" s="73"/>
      <c r="F89" s="56"/>
      <c r="G89" s="56"/>
      <c r="H89" s="57"/>
    </row>
    <row r="90" spans="2:8" x14ac:dyDescent="0.3">
      <c r="G90" s="26"/>
      <c r="H90" s="26"/>
    </row>
    <row r="91" spans="2:8" x14ac:dyDescent="0.3">
      <c r="B91" s="27" t="s">
        <v>96</v>
      </c>
      <c r="G91" s="26"/>
      <c r="H91" s="56"/>
    </row>
    <row r="92" spans="2:8" x14ac:dyDescent="0.3">
      <c r="B92" s="58" t="s">
        <v>97</v>
      </c>
      <c r="C92" s="33">
        <v>24538320</v>
      </c>
      <c r="D92" s="50"/>
      <c r="E92" s="50"/>
      <c r="F92" s="50"/>
      <c r="G92" s="50"/>
      <c r="H92" s="52"/>
    </row>
    <row r="93" spans="2:8" x14ac:dyDescent="0.3">
      <c r="B93" s="53" t="s">
        <v>98</v>
      </c>
      <c r="C93" s="46">
        <f>C82</f>
        <v>6542169</v>
      </c>
      <c r="D93" s="26"/>
      <c r="E93" s="26"/>
      <c r="F93" s="26"/>
      <c r="G93" s="26"/>
      <c r="H93" s="54"/>
    </row>
    <row r="94" spans="2:8" x14ac:dyDescent="0.3">
      <c r="B94" s="53" t="s">
        <v>99</v>
      </c>
      <c r="C94" s="46">
        <f>C92-C93</f>
        <v>17996151</v>
      </c>
      <c r="D94" s="26"/>
      <c r="E94" s="26"/>
      <c r="F94" s="26"/>
      <c r="G94" s="26"/>
      <c r="H94" s="54"/>
    </row>
    <row r="95" spans="2:8" x14ac:dyDescent="0.3">
      <c r="B95" s="53" t="s">
        <v>100</v>
      </c>
      <c r="C95" s="33">
        <v>43210718</v>
      </c>
      <c r="D95" s="26"/>
      <c r="E95" s="26"/>
      <c r="F95" s="26"/>
      <c r="G95" s="26"/>
      <c r="H95" s="54"/>
    </row>
    <row r="96" spans="2:8" x14ac:dyDescent="0.3">
      <c r="B96" s="55" t="s">
        <v>101</v>
      </c>
      <c r="C96" s="90">
        <f>IFERROR(ROUND(C94/C95,4),"0.00%")</f>
        <v>0.41649999999999998</v>
      </c>
      <c r="D96" s="56"/>
      <c r="E96" s="56"/>
      <c r="F96" s="56"/>
      <c r="G96" s="56"/>
      <c r="H96" s="57"/>
    </row>
  </sheetData>
  <protectedRanges>
    <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protectedRange algorithmName="SHA-512" hashValue="Tm+4ymRCvx+/ec9lVfeLYQdrQLBz/f9EW6RMMDXmeiSSQlU6WP7pB+eP4VaGLjVxpMykClbRNsED3onKMjt3kg==" saltValue="Wq1GXfArXmfvwtGuKhLjZQ==" spinCount="100000" sqref="C51:C52" name="PartA_1"/>
  </protectedRanges>
  <mergeCells count="16">
    <mergeCell ref="D70:E70"/>
    <mergeCell ref="D60:E60"/>
    <mergeCell ref="G1:H1"/>
    <mergeCell ref="G2:H2"/>
    <mergeCell ref="C6:D6"/>
    <mergeCell ref="C7:D7"/>
    <mergeCell ref="C8:D8"/>
    <mergeCell ref="C9:D9"/>
    <mergeCell ref="G6:H6"/>
    <mergeCell ref="G7:H7"/>
    <mergeCell ref="G8:H8"/>
    <mergeCell ref="G9:H9"/>
    <mergeCell ref="D20:E20"/>
    <mergeCell ref="D12:E12"/>
    <mergeCell ref="D31:E31"/>
    <mergeCell ref="G3:H3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>
      <formula1>6</formula1>
    </dataValidation>
    <dataValidation type="textLength" operator="equal" allowBlank="1" showInputMessage="1" showErrorMessage="1" errorTitle="Zip Code Entry Error" error="Please input a 5 digit zip code." sqref="G9:H9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5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5" customWidth="1"/>
    <col min="2" max="2" width="40.42578125" style="25" bestFit="1" customWidth="1"/>
    <col min="3" max="3" width="24.42578125" style="25" customWidth="1"/>
    <col min="4" max="4" width="23.85546875" style="25" customWidth="1"/>
    <col min="5" max="5" width="11" customWidth="1"/>
    <col min="6" max="6" width="11" style="25" customWidth="1"/>
    <col min="7" max="10" width="13.7109375" style="25" customWidth="1"/>
    <col min="11" max="16" width="12" style="25" customWidth="1"/>
    <col min="17" max="23" width="15.7109375" style="25" customWidth="1"/>
    <col min="24" max="24" width="12.42578125" style="25" customWidth="1"/>
    <col min="25" max="25" width="12.140625" style="25" customWidth="1"/>
    <col min="26" max="26" width="9.140625" style="25" customWidth="1"/>
    <col min="27" max="16384" width="9.140625" style="25"/>
  </cols>
  <sheetData>
    <row r="1" spans="1:25" customFormat="1" ht="18" customHeight="1" x14ac:dyDescent="0.35">
      <c r="A1" s="24" t="s">
        <v>102</v>
      </c>
    </row>
    <row r="2" spans="1:25" customFormat="1" ht="15" customHeight="1" x14ac:dyDescent="0.25"/>
    <row r="3" spans="1:25" customFormat="1" ht="15" customHeight="1" x14ac:dyDescent="0.25"/>
    <row r="5" spans="1:25" s="26" customFormat="1" ht="15" customHeight="1" x14ac:dyDescent="0.3"/>
    <row r="6" spans="1:25" s="27" customFormat="1" ht="15" customHeight="1" x14ac:dyDescent="0.3">
      <c r="E6" s="23" t="s">
        <v>103</v>
      </c>
      <c r="F6" s="22"/>
      <c r="G6" s="23" t="s">
        <v>104</v>
      </c>
      <c r="H6" s="16"/>
      <c r="I6" s="16"/>
      <c r="J6" s="22"/>
      <c r="K6" s="23" t="s">
        <v>105</v>
      </c>
      <c r="L6" s="16"/>
      <c r="M6" s="16"/>
      <c r="N6" s="16"/>
      <c r="O6" s="16"/>
      <c r="P6" s="22"/>
      <c r="Q6" s="23" t="s">
        <v>106</v>
      </c>
      <c r="R6" s="16"/>
      <c r="S6" s="16"/>
      <c r="T6" s="16"/>
      <c r="U6" s="16"/>
      <c r="V6" s="16"/>
      <c r="W6" s="16"/>
      <c r="X6" s="16"/>
      <c r="Y6" s="22"/>
    </row>
    <row r="7" spans="1:25" s="29" customFormat="1" ht="75" customHeight="1" x14ac:dyDescent="0.3">
      <c r="A7" s="79" t="s">
        <v>3</v>
      </c>
      <c r="B7" s="79" t="s">
        <v>107</v>
      </c>
      <c r="C7" s="79" t="s">
        <v>108</v>
      </c>
      <c r="D7" s="79" t="s">
        <v>109</v>
      </c>
      <c r="E7" s="79" t="s">
        <v>110</v>
      </c>
      <c r="F7" s="93" t="s">
        <v>111</v>
      </c>
      <c r="G7" s="79" t="s">
        <v>112</v>
      </c>
      <c r="H7" s="93" t="s">
        <v>113</v>
      </c>
      <c r="I7" s="93" t="s">
        <v>114</v>
      </c>
      <c r="J7" s="93" t="s">
        <v>115</v>
      </c>
      <c r="K7" s="79" t="s">
        <v>116</v>
      </c>
      <c r="L7" s="93" t="s">
        <v>117</v>
      </c>
      <c r="M7" s="93" t="s">
        <v>118</v>
      </c>
      <c r="N7" s="93" t="s">
        <v>119</v>
      </c>
      <c r="O7" s="93" t="s">
        <v>120</v>
      </c>
      <c r="P7" s="93" t="s">
        <v>121</v>
      </c>
      <c r="Q7" s="79" t="s">
        <v>122</v>
      </c>
      <c r="R7" s="93" t="s">
        <v>123</v>
      </c>
      <c r="S7" s="93" t="s">
        <v>124</v>
      </c>
      <c r="T7" s="93" t="s">
        <v>125</v>
      </c>
      <c r="U7" s="93" t="s">
        <v>126</v>
      </c>
      <c r="V7" s="93" t="s">
        <v>127</v>
      </c>
      <c r="W7" s="93" t="s">
        <v>69</v>
      </c>
      <c r="X7" s="93" t="s">
        <v>128</v>
      </c>
      <c r="Y7" s="92" t="s">
        <v>129</v>
      </c>
    </row>
    <row r="8" spans="1:25" s="29" customFormat="1" ht="15" customHeight="1" x14ac:dyDescent="0.3">
      <c r="A8" s="119" t="s">
        <v>130</v>
      </c>
      <c r="B8" s="120" t="s">
        <v>131</v>
      </c>
      <c r="C8" s="119" t="s">
        <v>132</v>
      </c>
      <c r="D8" s="121" t="s">
        <v>133</v>
      </c>
      <c r="E8" s="122" t="s">
        <v>134</v>
      </c>
      <c r="F8" s="122" t="s">
        <v>134</v>
      </c>
      <c r="G8" s="122" t="s">
        <v>135</v>
      </c>
      <c r="H8" s="122"/>
      <c r="I8" s="122" t="s">
        <v>136</v>
      </c>
      <c r="J8" s="94"/>
      <c r="K8" s="95">
        <v>0</v>
      </c>
      <c r="L8" s="95">
        <v>279</v>
      </c>
      <c r="M8" s="95">
        <v>0</v>
      </c>
      <c r="N8" s="95">
        <v>0</v>
      </c>
      <c r="O8" s="95">
        <v>0</v>
      </c>
      <c r="P8" s="95">
        <v>0</v>
      </c>
      <c r="Q8" s="96">
        <v>1</v>
      </c>
      <c r="R8" s="96">
        <v>11</v>
      </c>
      <c r="S8" s="96">
        <v>6</v>
      </c>
      <c r="T8" s="96">
        <v>1</v>
      </c>
      <c r="U8" s="96">
        <v>1</v>
      </c>
      <c r="V8" s="96">
        <v>1</v>
      </c>
      <c r="W8" s="107">
        <f t="shared" ref="W8:W14" si="0">SUM(Q8:V8)</f>
        <v>21</v>
      </c>
      <c r="X8" s="107">
        <f t="shared" ref="X8:X14" si="1">SUM(Q8:R8)</f>
        <v>12</v>
      </c>
      <c r="Y8" s="108">
        <f t="shared" ref="Y8:Y14" si="2">SUM(S8:V8)</f>
        <v>9</v>
      </c>
    </row>
    <row r="9" spans="1:25" s="29" customFormat="1" ht="15" x14ac:dyDescent="0.3">
      <c r="A9" s="119" t="s">
        <v>137</v>
      </c>
      <c r="B9" s="120" t="s">
        <v>138</v>
      </c>
      <c r="C9" s="119" t="s">
        <v>139</v>
      </c>
      <c r="D9" s="121" t="s">
        <v>140</v>
      </c>
      <c r="E9" s="122" t="s">
        <v>141</v>
      </c>
      <c r="F9" s="122" t="s">
        <v>142</v>
      </c>
      <c r="G9" s="122" t="s">
        <v>135</v>
      </c>
      <c r="H9" s="122"/>
      <c r="I9" s="122" t="s">
        <v>136</v>
      </c>
      <c r="J9" s="94"/>
      <c r="K9" s="95">
        <v>338</v>
      </c>
      <c r="L9" s="95">
        <v>0</v>
      </c>
      <c r="M9" s="95">
        <v>0</v>
      </c>
      <c r="N9" s="95">
        <v>78</v>
      </c>
      <c r="O9" s="95">
        <v>4</v>
      </c>
      <c r="P9" s="95">
        <v>60</v>
      </c>
      <c r="Q9" s="96">
        <v>4</v>
      </c>
      <c r="R9" s="96">
        <v>23</v>
      </c>
      <c r="S9" s="96">
        <v>16</v>
      </c>
      <c r="T9" s="96">
        <v>1</v>
      </c>
      <c r="U9" s="96">
        <v>5</v>
      </c>
      <c r="V9" s="96">
        <v>1</v>
      </c>
      <c r="W9" s="107">
        <f t="shared" si="0"/>
        <v>50</v>
      </c>
      <c r="X9" s="107">
        <f t="shared" si="1"/>
        <v>27</v>
      </c>
      <c r="Y9" s="108">
        <f t="shared" si="2"/>
        <v>23</v>
      </c>
    </row>
    <row r="10" spans="1:25" s="29" customFormat="1" ht="15" x14ac:dyDescent="0.3">
      <c r="A10" s="119" t="s">
        <v>143</v>
      </c>
      <c r="B10" s="120" t="s">
        <v>144</v>
      </c>
      <c r="C10" s="119" t="s">
        <v>145</v>
      </c>
      <c r="D10" s="121" t="s">
        <v>140</v>
      </c>
      <c r="E10" s="122" t="s">
        <v>141</v>
      </c>
      <c r="F10" s="122" t="s">
        <v>142</v>
      </c>
      <c r="G10" s="122" t="s">
        <v>135</v>
      </c>
      <c r="H10" s="122"/>
      <c r="I10" s="122" t="s">
        <v>136</v>
      </c>
      <c r="J10" s="94"/>
      <c r="K10" s="95">
        <v>338</v>
      </c>
      <c r="L10" s="95">
        <v>0</v>
      </c>
      <c r="M10" s="95">
        <v>0</v>
      </c>
      <c r="N10" s="95">
        <v>225</v>
      </c>
      <c r="O10" s="95">
        <v>21</v>
      </c>
      <c r="P10" s="95">
        <v>80</v>
      </c>
      <c r="Q10" s="96">
        <v>2</v>
      </c>
      <c r="R10" s="96">
        <v>32</v>
      </c>
      <c r="S10" s="96">
        <v>19</v>
      </c>
      <c r="T10" s="96">
        <v>1</v>
      </c>
      <c r="U10" s="96">
        <v>7</v>
      </c>
      <c r="V10" s="96">
        <v>1</v>
      </c>
      <c r="W10" s="107">
        <f t="shared" si="0"/>
        <v>62</v>
      </c>
      <c r="X10" s="107">
        <f t="shared" si="1"/>
        <v>34</v>
      </c>
      <c r="Y10" s="108">
        <f t="shared" si="2"/>
        <v>28</v>
      </c>
    </row>
    <row r="11" spans="1:25" s="29" customFormat="1" ht="15" x14ac:dyDescent="0.3">
      <c r="A11" s="119" t="s">
        <v>146</v>
      </c>
      <c r="B11" s="120" t="s">
        <v>147</v>
      </c>
      <c r="C11" s="119" t="s">
        <v>148</v>
      </c>
      <c r="D11" s="121" t="s">
        <v>140</v>
      </c>
      <c r="E11" s="122" t="s">
        <v>141</v>
      </c>
      <c r="F11" s="122" t="s">
        <v>142</v>
      </c>
      <c r="G11" s="122" t="s">
        <v>135</v>
      </c>
      <c r="H11" s="122"/>
      <c r="I11" s="122" t="s">
        <v>136</v>
      </c>
      <c r="J11" s="94"/>
      <c r="K11" s="95">
        <v>269</v>
      </c>
      <c r="L11" s="95">
        <v>0</v>
      </c>
      <c r="M11" s="95">
        <v>0</v>
      </c>
      <c r="N11" s="95">
        <v>94</v>
      </c>
      <c r="O11" s="95">
        <v>15</v>
      </c>
      <c r="P11" s="95">
        <v>37</v>
      </c>
      <c r="Q11" s="96">
        <v>3</v>
      </c>
      <c r="R11" s="96">
        <v>28</v>
      </c>
      <c r="S11" s="96">
        <v>12</v>
      </c>
      <c r="T11" s="96">
        <v>1</v>
      </c>
      <c r="U11" s="96">
        <v>7</v>
      </c>
      <c r="V11" s="96">
        <v>1</v>
      </c>
      <c r="W11" s="107">
        <f t="shared" si="0"/>
        <v>52</v>
      </c>
      <c r="X11" s="107">
        <f t="shared" si="1"/>
        <v>31</v>
      </c>
      <c r="Y11" s="108">
        <f t="shared" si="2"/>
        <v>21</v>
      </c>
    </row>
    <row r="12" spans="1:25" s="29" customFormat="1" ht="30" x14ac:dyDescent="0.3">
      <c r="A12" s="119" t="s">
        <v>149</v>
      </c>
      <c r="B12" s="120" t="s">
        <v>150</v>
      </c>
      <c r="C12" s="119" t="s">
        <v>151</v>
      </c>
      <c r="D12" s="121" t="s">
        <v>152</v>
      </c>
      <c r="E12" s="122" t="s">
        <v>153</v>
      </c>
      <c r="F12" s="122" t="s">
        <v>154</v>
      </c>
      <c r="G12" s="122" t="s">
        <v>135</v>
      </c>
      <c r="H12" s="122"/>
      <c r="I12" s="122" t="s">
        <v>136</v>
      </c>
      <c r="J12" s="94"/>
      <c r="K12" s="95">
        <v>1053</v>
      </c>
      <c r="L12" s="95">
        <v>0</v>
      </c>
      <c r="M12" s="95">
        <v>0</v>
      </c>
      <c r="N12" s="95">
        <v>447</v>
      </c>
      <c r="O12" s="95">
        <v>17</v>
      </c>
      <c r="P12" s="95">
        <v>181</v>
      </c>
      <c r="Q12" s="96">
        <v>8</v>
      </c>
      <c r="R12" s="96">
        <v>88</v>
      </c>
      <c r="S12" s="96">
        <v>33</v>
      </c>
      <c r="T12" s="96">
        <v>4</v>
      </c>
      <c r="U12" s="96">
        <v>11</v>
      </c>
      <c r="V12" s="96">
        <v>9</v>
      </c>
      <c r="W12" s="107">
        <f t="shared" si="0"/>
        <v>153</v>
      </c>
      <c r="X12" s="107">
        <f t="shared" si="1"/>
        <v>96</v>
      </c>
      <c r="Y12" s="108">
        <f t="shared" si="2"/>
        <v>57</v>
      </c>
    </row>
    <row r="13" spans="1:25" s="29" customFormat="1" ht="15" x14ac:dyDescent="0.3">
      <c r="A13" s="119" t="s">
        <v>155</v>
      </c>
      <c r="B13" s="120" t="s">
        <v>156</v>
      </c>
      <c r="C13" s="119" t="s">
        <v>157</v>
      </c>
      <c r="D13" s="121" t="s">
        <v>140</v>
      </c>
      <c r="E13" s="122" t="s">
        <v>141</v>
      </c>
      <c r="F13" s="122" t="s">
        <v>142</v>
      </c>
      <c r="G13" s="122" t="s">
        <v>135</v>
      </c>
      <c r="H13" s="122"/>
      <c r="I13" s="122" t="s">
        <v>136</v>
      </c>
      <c r="J13" s="94"/>
      <c r="K13" s="95">
        <v>371</v>
      </c>
      <c r="L13" s="95">
        <v>0</v>
      </c>
      <c r="M13" s="95">
        <v>0</v>
      </c>
      <c r="N13" s="95">
        <v>146</v>
      </c>
      <c r="O13" s="95">
        <v>1</v>
      </c>
      <c r="P13" s="95">
        <v>80</v>
      </c>
      <c r="Q13" s="96">
        <v>5</v>
      </c>
      <c r="R13" s="96">
        <v>29</v>
      </c>
      <c r="S13" s="96">
        <v>32</v>
      </c>
      <c r="T13" s="96">
        <v>1</v>
      </c>
      <c r="U13" s="96">
        <v>8</v>
      </c>
      <c r="V13" s="96">
        <v>1</v>
      </c>
      <c r="W13" s="107">
        <f t="shared" si="0"/>
        <v>76</v>
      </c>
      <c r="X13" s="107">
        <f t="shared" si="1"/>
        <v>34</v>
      </c>
      <c r="Y13" s="108">
        <f t="shared" si="2"/>
        <v>42</v>
      </c>
    </row>
    <row r="14" spans="1:25" s="29" customFormat="1" ht="15" x14ac:dyDescent="0.3">
      <c r="A14" s="119" t="s">
        <v>158</v>
      </c>
      <c r="B14" s="120" t="s">
        <v>159</v>
      </c>
      <c r="C14" s="119" t="s">
        <v>160</v>
      </c>
      <c r="D14" s="121" t="s">
        <v>161</v>
      </c>
      <c r="E14" s="122" t="s">
        <v>162</v>
      </c>
      <c r="F14" s="122" t="s">
        <v>163</v>
      </c>
      <c r="G14" s="122" t="s">
        <v>135</v>
      </c>
      <c r="H14" s="122"/>
      <c r="I14" s="122" t="s">
        <v>136</v>
      </c>
      <c r="J14" s="94"/>
      <c r="K14" s="95">
        <v>767</v>
      </c>
      <c r="L14" s="95">
        <v>0</v>
      </c>
      <c r="M14" s="95">
        <v>0</v>
      </c>
      <c r="N14" s="95">
        <v>317</v>
      </c>
      <c r="O14" s="95">
        <v>13</v>
      </c>
      <c r="P14" s="95">
        <v>127</v>
      </c>
      <c r="Q14" s="96">
        <v>10</v>
      </c>
      <c r="R14" s="96">
        <v>58</v>
      </c>
      <c r="S14" s="96">
        <v>15</v>
      </c>
      <c r="T14" s="96">
        <v>3</v>
      </c>
      <c r="U14" s="96">
        <v>10</v>
      </c>
      <c r="V14" s="96">
        <v>4</v>
      </c>
      <c r="W14" s="107">
        <f t="shared" si="0"/>
        <v>100</v>
      </c>
      <c r="X14" s="107">
        <f t="shared" si="1"/>
        <v>68</v>
      </c>
      <c r="Y14" s="108">
        <f t="shared" si="2"/>
        <v>32</v>
      </c>
    </row>
    <row r="15" spans="1:25" s="29" customFormat="1" x14ac:dyDescent="0.3">
      <c r="A15" s="27" t="s">
        <v>164</v>
      </c>
      <c r="B15" s="25"/>
      <c r="C15" s="25"/>
      <c r="D15" s="26"/>
      <c r="E15" s="31"/>
      <c r="F15" s="31"/>
      <c r="G15" s="25"/>
      <c r="H15" s="25"/>
      <c r="I15" s="25"/>
      <c r="J15" s="25"/>
      <c r="K15" s="36">
        <f t="shared" ref="K15:Y15" si="3">SUM(K8:K14)</f>
        <v>3136</v>
      </c>
      <c r="L15" s="36">
        <f t="shared" si="3"/>
        <v>279</v>
      </c>
      <c r="M15" s="36">
        <f t="shared" si="3"/>
        <v>0</v>
      </c>
      <c r="N15" s="36">
        <f t="shared" si="3"/>
        <v>1307</v>
      </c>
      <c r="O15" s="36">
        <f t="shared" si="3"/>
        <v>71</v>
      </c>
      <c r="P15" s="36">
        <f t="shared" si="3"/>
        <v>565</v>
      </c>
      <c r="Q15" s="82">
        <f t="shared" si="3"/>
        <v>33</v>
      </c>
      <c r="R15" s="82">
        <f t="shared" si="3"/>
        <v>269</v>
      </c>
      <c r="S15" s="82">
        <f t="shared" si="3"/>
        <v>133</v>
      </c>
      <c r="T15" s="82">
        <f t="shared" si="3"/>
        <v>12</v>
      </c>
      <c r="U15" s="82">
        <f t="shared" si="3"/>
        <v>49</v>
      </c>
      <c r="V15" s="82">
        <f t="shared" si="3"/>
        <v>18</v>
      </c>
      <c r="W15" s="82">
        <f t="shared" si="3"/>
        <v>514</v>
      </c>
      <c r="X15" s="82">
        <f t="shared" si="3"/>
        <v>302</v>
      </c>
      <c r="Y15" s="82">
        <f t="shared" si="3"/>
        <v>212</v>
      </c>
    </row>
  </sheetData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14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5"/>
  <sheetViews>
    <sheetView showGridLines="0" workbookViewId="0"/>
  </sheetViews>
  <sheetFormatPr defaultColWidth="9.140625" defaultRowHeight="16.5" x14ac:dyDescent="0.3"/>
  <cols>
    <col min="1" max="1" width="15.140625" style="25" customWidth="1"/>
    <col min="2" max="2" width="42" style="25" customWidth="1"/>
    <col min="3" max="3" width="17.7109375" style="25" customWidth="1"/>
    <col min="4" max="4" width="15.85546875" style="25" bestFit="1" customWidth="1"/>
    <col min="5" max="13" width="13.7109375" style="25" customWidth="1"/>
    <col min="14" max="14" width="14.5703125" style="25" customWidth="1"/>
    <col min="15" max="17" width="13.7109375" style="25" customWidth="1"/>
    <col min="18" max="25" width="17" style="25" customWidth="1"/>
    <col min="26" max="26" width="9.140625" style="25" customWidth="1"/>
    <col min="27" max="16384" width="9.140625" style="25"/>
  </cols>
  <sheetData>
    <row r="1" spans="1:25" customFormat="1" ht="18" customHeight="1" x14ac:dyDescent="0.35">
      <c r="A1" s="24" t="s">
        <v>165</v>
      </c>
    </row>
    <row r="2" spans="1:25" s="26" customFormat="1" ht="15" customHeight="1" x14ac:dyDescent="0.3">
      <c r="A2" s="97"/>
    </row>
    <row r="3" spans="1:25" s="26" customFormat="1" ht="15" customHeight="1" x14ac:dyDescent="0.3">
      <c r="A3" s="123" t="s">
        <v>166</v>
      </c>
      <c r="B3" s="124"/>
      <c r="C3" s="125"/>
    </row>
    <row r="4" spans="1:25" s="26" customFormat="1" ht="15" customHeight="1" x14ac:dyDescent="0.3"/>
    <row r="5" spans="1:25" s="26" customFormat="1" ht="15.75" customHeight="1" x14ac:dyDescent="0.3">
      <c r="D5" s="15" t="s">
        <v>167</v>
      </c>
      <c r="E5" s="14"/>
      <c r="F5" s="14"/>
      <c r="G5" s="14"/>
      <c r="H5" s="14"/>
      <c r="I5" s="13"/>
      <c r="J5" s="12" t="s">
        <v>168</v>
      </c>
      <c r="K5" s="11"/>
      <c r="L5" s="11"/>
      <c r="M5" s="11"/>
      <c r="N5" s="11"/>
      <c r="O5" s="11"/>
      <c r="P5" s="11"/>
      <c r="Q5" s="10"/>
      <c r="R5" s="9" t="s">
        <v>169</v>
      </c>
      <c r="S5" s="8"/>
      <c r="T5" s="7"/>
      <c r="U5" s="23" t="s">
        <v>170</v>
      </c>
      <c r="V5" s="22"/>
      <c r="W5" s="78"/>
      <c r="X5" s="78"/>
      <c r="Y5" s="78"/>
    </row>
    <row r="6" spans="1:25" s="27" customFormat="1" ht="15" customHeight="1" x14ac:dyDescent="0.3">
      <c r="D6" s="6" t="s">
        <v>171</v>
      </c>
      <c r="E6" s="5"/>
      <c r="F6" s="4"/>
      <c r="G6" s="87"/>
      <c r="H6" s="88"/>
      <c r="I6" s="79"/>
      <c r="J6" s="23" t="s">
        <v>172</v>
      </c>
      <c r="K6" s="22"/>
      <c r="L6" s="23" t="s">
        <v>173</v>
      </c>
      <c r="M6" s="22"/>
      <c r="N6" s="23" t="s">
        <v>174</v>
      </c>
      <c r="O6" s="16"/>
      <c r="P6" s="22"/>
      <c r="Q6" s="72"/>
      <c r="R6" s="74"/>
      <c r="S6" s="74"/>
      <c r="T6" s="74"/>
      <c r="U6" s="104"/>
      <c r="V6" s="104"/>
      <c r="W6" s="72"/>
      <c r="X6" s="72"/>
      <c r="Y6" s="104"/>
    </row>
    <row r="7" spans="1:25" s="29" customFormat="1" ht="60" customHeight="1" x14ac:dyDescent="0.3">
      <c r="A7" s="79" t="s">
        <v>3</v>
      </c>
      <c r="B7" s="79" t="s">
        <v>107</v>
      </c>
      <c r="C7" s="79" t="s">
        <v>108</v>
      </c>
      <c r="D7" s="79" t="s">
        <v>175</v>
      </c>
      <c r="E7" s="93" t="s">
        <v>176</v>
      </c>
      <c r="F7" s="93" t="s">
        <v>177</v>
      </c>
      <c r="G7" s="98" t="s">
        <v>178</v>
      </c>
      <c r="H7" s="126" t="s">
        <v>179</v>
      </c>
      <c r="I7" s="98" t="s">
        <v>180</v>
      </c>
      <c r="J7" s="98" t="s">
        <v>181</v>
      </c>
      <c r="K7" s="126" t="s">
        <v>134</v>
      </c>
      <c r="L7" s="98" t="s">
        <v>182</v>
      </c>
      <c r="M7" s="126" t="s">
        <v>183</v>
      </c>
      <c r="N7" s="98" t="s">
        <v>184</v>
      </c>
      <c r="O7" s="126" t="s">
        <v>185</v>
      </c>
      <c r="P7" s="126" t="s">
        <v>186</v>
      </c>
      <c r="Q7" s="98" t="s">
        <v>187</v>
      </c>
      <c r="R7" s="98" t="s">
        <v>188</v>
      </c>
      <c r="S7" s="98" t="s">
        <v>189</v>
      </c>
      <c r="T7" s="34" t="s">
        <v>190</v>
      </c>
      <c r="U7" s="105" t="s">
        <v>191</v>
      </c>
      <c r="V7" s="105" t="s">
        <v>192</v>
      </c>
      <c r="W7" s="105" t="s">
        <v>193</v>
      </c>
      <c r="X7" s="105" t="s">
        <v>194</v>
      </c>
      <c r="Y7" s="105" t="s">
        <v>195</v>
      </c>
    </row>
    <row r="8" spans="1:25" s="29" customFormat="1" ht="15" customHeight="1" x14ac:dyDescent="0.3">
      <c r="A8" s="127" t="s">
        <v>130</v>
      </c>
      <c r="B8" s="127" t="s">
        <v>131</v>
      </c>
      <c r="C8" s="127" t="s">
        <v>132</v>
      </c>
      <c r="D8" s="83">
        <v>599660</v>
      </c>
      <c r="E8" s="83">
        <v>314906</v>
      </c>
      <c r="F8" s="99">
        <v>380916.739</v>
      </c>
      <c r="G8" s="83">
        <v>0</v>
      </c>
      <c r="H8" s="83">
        <v>35265</v>
      </c>
      <c r="I8" s="100">
        <f t="shared" ref="I8:I14" si="0">SUM(D8:H8)</f>
        <v>1330747.7390000001</v>
      </c>
      <c r="J8" s="83">
        <v>0</v>
      </c>
      <c r="K8" s="83">
        <v>1119339</v>
      </c>
      <c r="L8" s="83">
        <v>0</v>
      </c>
      <c r="M8" s="83">
        <v>0</v>
      </c>
      <c r="N8" s="83">
        <v>159853</v>
      </c>
      <c r="O8" s="83">
        <v>0</v>
      </c>
      <c r="P8" s="83">
        <v>51555</v>
      </c>
      <c r="Q8" s="100">
        <f t="shared" ref="Q8:Q14" si="1">SUM(J8:P8)</f>
        <v>1330747</v>
      </c>
      <c r="R8" s="83">
        <v>1330748</v>
      </c>
      <c r="S8" s="83">
        <v>0</v>
      </c>
      <c r="T8" s="70">
        <f>SUM('Part C'!$R8:$S8)</f>
        <v>1330748</v>
      </c>
      <c r="U8" s="83">
        <v>4769.7060931899596</v>
      </c>
      <c r="V8" s="83">
        <v>0</v>
      </c>
      <c r="W8" s="83">
        <v>1368847.3651537299</v>
      </c>
      <c r="X8" s="83">
        <v>2699595.3651537299</v>
      </c>
      <c r="Y8" s="35">
        <v>9675.9690507302294</v>
      </c>
    </row>
    <row r="9" spans="1:25" s="29" customFormat="1" ht="15" x14ac:dyDescent="0.3">
      <c r="A9" s="127" t="s">
        <v>137</v>
      </c>
      <c r="B9" s="127" t="s">
        <v>138</v>
      </c>
      <c r="C9" s="127" t="s">
        <v>139</v>
      </c>
      <c r="D9" s="83">
        <v>2322693</v>
      </c>
      <c r="E9" s="83">
        <v>829999</v>
      </c>
      <c r="F9" s="99">
        <v>1313096.2180000001</v>
      </c>
      <c r="G9" s="83">
        <v>331122</v>
      </c>
      <c r="H9" s="83">
        <v>154657</v>
      </c>
      <c r="I9" s="100">
        <f t="shared" si="0"/>
        <v>4951567.2180000003</v>
      </c>
      <c r="J9" s="83">
        <v>3104894</v>
      </c>
      <c r="K9" s="83">
        <v>0</v>
      </c>
      <c r="L9" s="83">
        <v>922400</v>
      </c>
      <c r="M9" s="83">
        <v>0</v>
      </c>
      <c r="N9" s="83">
        <v>193646</v>
      </c>
      <c r="O9" s="83">
        <v>470151</v>
      </c>
      <c r="P9" s="83">
        <v>260477</v>
      </c>
      <c r="Q9" s="100">
        <f t="shared" si="1"/>
        <v>4951568</v>
      </c>
      <c r="R9" s="83">
        <v>4802937</v>
      </c>
      <c r="S9" s="83">
        <v>148632</v>
      </c>
      <c r="T9" s="70">
        <f>SUM('Part C'!$R9:$S9)</f>
        <v>4951569</v>
      </c>
      <c r="U9" s="83">
        <v>14209.8727810651</v>
      </c>
      <c r="V9" s="83">
        <v>439.73964497041402</v>
      </c>
      <c r="W9" s="83">
        <v>1658316.87964861</v>
      </c>
      <c r="X9" s="83">
        <v>6609885.87964861</v>
      </c>
      <c r="Y9" s="35">
        <v>19555.8753835758</v>
      </c>
    </row>
    <row r="10" spans="1:25" s="29" customFormat="1" ht="15" x14ac:dyDescent="0.3">
      <c r="A10" s="127" t="s">
        <v>143</v>
      </c>
      <c r="B10" s="127" t="s">
        <v>144</v>
      </c>
      <c r="C10" s="127" t="s">
        <v>145</v>
      </c>
      <c r="D10" s="83">
        <v>2892113</v>
      </c>
      <c r="E10" s="83">
        <v>996926</v>
      </c>
      <c r="F10" s="99">
        <v>1619784.7435000001</v>
      </c>
      <c r="G10" s="83">
        <v>429617</v>
      </c>
      <c r="H10" s="83">
        <v>160366</v>
      </c>
      <c r="I10" s="100">
        <f t="shared" si="0"/>
        <v>6098806.7434999999</v>
      </c>
      <c r="J10" s="83">
        <v>3580989</v>
      </c>
      <c r="K10" s="83">
        <v>0</v>
      </c>
      <c r="L10" s="83">
        <v>1595422</v>
      </c>
      <c r="M10" s="83">
        <v>0</v>
      </c>
      <c r="N10" s="83">
        <v>245334</v>
      </c>
      <c r="O10" s="83">
        <v>464518</v>
      </c>
      <c r="P10" s="83">
        <v>212635</v>
      </c>
      <c r="Q10" s="100">
        <f t="shared" si="1"/>
        <v>6098898</v>
      </c>
      <c r="R10" s="83">
        <v>5950175</v>
      </c>
      <c r="S10" s="83">
        <v>148632</v>
      </c>
      <c r="T10" s="70">
        <f>SUM('Part C'!$R10:$S10)</f>
        <v>6098807</v>
      </c>
      <c r="U10" s="83">
        <v>17604.0680473373</v>
      </c>
      <c r="V10" s="83">
        <v>439.73964497041402</v>
      </c>
      <c r="W10" s="83">
        <v>1658316.87964861</v>
      </c>
      <c r="X10" s="83">
        <v>7757123.87964861</v>
      </c>
      <c r="Y10" s="35">
        <v>22950.070649847999</v>
      </c>
    </row>
    <row r="11" spans="1:25" s="29" customFormat="1" ht="15" x14ac:dyDescent="0.3">
      <c r="A11" s="127" t="s">
        <v>146</v>
      </c>
      <c r="B11" s="127" t="s">
        <v>147</v>
      </c>
      <c r="C11" s="127" t="s">
        <v>148</v>
      </c>
      <c r="D11" s="83">
        <v>2706566</v>
      </c>
      <c r="E11" s="83">
        <v>895148</v>
      </c>
      <c r="F11" s="99">
        <v>1500113.8810000001</v>
      </c>
      <c r="G11" s="83">
        <v>210578</v>
      </c>
      <c r="H11" s="83">
        <v>122687</v>
      </c>
      <c r="I11" s="100">
        <f t="shared" si="0"/>
        <v>5435092.8810000001</v>
      </c>
      <c r="J11" s="83">
        <v>3606453</v>
      </c>
      <c r="K11" s="83">
        <v>0</v>
      </c>
      <c r="L11" s="83">
        <v>1122545</v>
      </c>
      <c r="M11" s="83">
        <v>0</v>
      </c>
      <c r="N11" s="83">
        <v>196006</v>
      </c>
      <c r="O11" s="83">
        <v>394000</v>
      </c>
      <c r="P11" s="83">
        <v>116088</v>
      </c>
      <c r="Q11" s="100">
        <f t="shared" si="1"/>
        <v>5435092</v>
      </c>
      <c r="R11" s="83">
        <v>5316802</v>
      </c>
      <c r="S11" s="83">
        <v>118290</v>
      </c>
      <c r="T11" s="70">
        <f>SUM('Part C'!$R11:$S11)</f>
        <v>5435092</v>
      </c>
      <c r="U11" s="83">
        <v>19765.063197026</v>
      </c>
      <c r="V11" s="83">
        <v>439.73977695167298</v>
      </c>
      <c r="W11" s="83">
        <v>1319784.73557833</v>
      </c>
      <c r="X11" s="83">
        <v>6754876.7355783302</v>
      </c>
      <c r="Y11" s="35">
        <v>25111.065931517998</v>
      </c>
    </row>
    <row r="12" spans="1:25" s="29" customFormat="1" ht="15" x14ac:dyDescent="0.3">
      <c r="A12" s="127" t="s">
        <v>149</v>
      </c>
      <c r="B12" s="127" t="s">
        <v>150</v>
      </c>
      <c r="C12" s="127" t="s">
        <v>151</v>
      </c>
      <c r="D12" s="83">
        <v>8839214</v>
      </c>
      <c r="E12" s="83">
        <v>2824221</v>
      </c>
      <c r="F12" s="99">
        <v>4857820.6775000002</v>
      </c>
      <c r="G12" s="83">
        <v>1032848</v>
      </c>
      <c r="H12" s="83">
        <v>796626</v>
      </c>
      <c r="I12" s="100">
        <f t="shared" si="0"/>
        <v>18350729.677500002</v>
      </c>
      <c r="J12" s="83">
        <v>11055894</v>
      </c>
      <c r="K12" s="83">
        <v>0</v>
      </c>
      <c r="L12" s="83">
        <v>3617507</v>
      </c>
      <c r="M12" s="83">
        <v>0</v>
      </c>
      <c r="N12" s="83">
        <v>701384</v>
      </c>
      <c r="O12" s="83">
        <v>1241011</v>
      </c>
      <c r="P12" s="83">
        <v>1734933</v>
      </c>
      <c r="Q12" s="100">
        <f t="shared" si="1"/>
        <v>18350729</v>
      </c>
      <c r="R12" s="83">
        <v>17887683</v>
      </c>
      <c r="S12" s="83">
        <v>463046</v>
      </c>
      <c r="T12" s="70">
        <f>SUM('Part C'!$R12:$S12)</f>
        <v>18350729</v>
      </c>
      <c r="U12" s="83">
        <v>16987.3532763533</v>
      </c>
      <c r="V12" s="83">
        <v>439.73979107312402</v>
      </c>
      <c r="W12" s="83">
        <v>5166294.8942898996</v>
      </c>
      <c r="X12" s="83">
        <v>23517023.8942899</v>
      </c>
      <c r="Y12" s="35">
        <v>22333.356024966699</v>
      </c>
    </row>
    <row r="13" spans="1:25" s="29" customFormat="1" ht="15" x14ac:dyDescent="0.3">
      <c r="A13" s="127" t="s">
        <v>155</v>
      </c>
      <c r="B13" s="127" t="s">
        <v>156</v>
      </c>
      <c r="C13" s="127" t="s">
        <v>157</v>
      </c>
      <c r="D13" s="83">
        <v>2837175</v>
      </c>
      <c r="E13" s="83">
        <v>1306977</v>
      </c>
      <c r="F13" s="99">
        <v>1726039.308</v>
      </c>
      <c r="G13" s="83">
        <v>433097</v>
      </c>
      <c r="H13" s="83">
        <v>172818</v>
      </c>
      <c r="I13" s="100">
        <f t="shared" si="0"/>
        <v>6476106.3080000002</v>
      </c>
      <c r="J13" s="83">
        <v>3445120</v>
      </c>
      <c r="K13" s="83">
        <v>0</v>
      </c>
      <c r="L13" s="83">
        <v>2165962</v>
      </c>
      <c r="M13" s="83">
        <v>0</v>
      </c>
      <c r="N13" s="83">
        <v>215410</v>
      </c>
      <c r="O13" s="83">
        <v>532551</v>
      </c>
      <c r="P13" s="83">
        <v>117064</v>
      </c>
      <c r="Q13" s="100">
        <f t="shared" si="1"/>
        <v>6476107</v>
      </c>
      <c r="R13" s="83">
        <v>6312963</v>
      </c>
      <c r="S13" s="83">
        <v>163143</v>
      </c>
      <c r="T13" s="70">
        <f>SUM('Part C'!$R13:$S13)</f>
        <v>6476106</v>
      </c>
      <c r="U13" s="83">
        <v>17016.0727762803</v>
      </c>
      <c r="V13" s="83">
        <v>439.73854447439402</v>
      </c>
      <c r="W13" s="83">
        <v>1820223.5572474401</v>
      </c>
      <c r="X13" s="83">
        <v>8296329.5572474403</v>
      </c>
      <c r="Y13" s="35">
        <v>22362.074278295</v>
      </c>
    </row>
    <row r="14" spans="1:25" s="29" customFormat="1" ht="15" x14ac:dyDescent="0.3">
      <c r="A14" s="127" t="s">
        <v>158</v>
      </c>
      <c r="B14" s="127" t="s">
        <v>159</v>
      </c>
      <c r="C14" s="127" t="s">
        <v>160</v>
      </c>
      <c r="D14" s="83">
        <v>5797581</v>
      </c>
      <c r="E14" s="83">
        <v>2033730</v>
      </c>
      <c r="F14" s="99">
        <v>3261741.0315</v>
      </c>
      <c r="G14" s="83">
        <v>714917</v>
      </c>
      <c r="H14" s="83">
        <v>429526</v>
      </c>
      <c r="I14" s="100">
        <f t="shared" si="0"/>
        <v>12237495.031500001</v>
      </c>
      <c r="J14" s="83">
        <v>7055650</v>
      </c>
      <c r="K14" s="83">
        <v>0</v>
      </c>
      <c r="L14" s="83">
        <v>2531301</v>
      </c>
      <c r="M14" s="83">
        <v>0</v>
      </c>
      <c r="N14" s="83">
        <v>461238</v>
      </c>
      <c r="O14" s="83">
        <v>954838</v>
      </c>
      <c r="P14" s="83">
        <v>1234468</v>
      </c>
      <c r="Q14" s="100">
        <f t="shared" si="1"/>
        <v>12237495</v>
      </c>
      <c r="R14" s="83">
        <v>11900215</v>
      </c>
      <c r="S14" s="83">
        <v>337280</v>
      </c>
      <c r="T14" s="70">
        <f>SUM('Part C'!$R14:$S14)</f>
        <v>12237495</v>
      </c>
      <c r="U14" s="83">
        <v>15515.2737940026</v>
      </c>
      <c r="V14" s="83">
        <v>439.73924380704</v>
      </c>
      <c r="W14" s="83">
        <v>3763103.6884333799</v>
      </c>
      <c r="X14" s="83">
        <v>16000598.688433399</v>
      </c>
      <c r="Y14" s="35">
        <v>20861.275995349901</v>
      </c>
    </row>
    <row r="15" spans="1:25" s="26" customFormat="1" ht="15" customHeight="1" x14ac:dyDescent="0.3">
      <c r="A15" s="27" t="s">
        <v>164</v>
      </c>
      <c r="B15" s="27"/>
      <c r="D15" s="37">
        <f t="shared" ref="D15:T15" si="2">SUM(D8:D14)</f>
        <v>25995002</v>
      </c>
      <c r="E15" s="37">
        <f t="shared" si="2"/>
        <v>9201907</v>
      </c>
      <c r="F15" s="37">
        <f t="shared" si="2"/>
        <v>14659512.5985</v>
      </c>
      <c r="G15" s="37">
        <f t="shared" si="2"/>
        <v>3152179</v>
      </c>
      <c r="H15" s="37">
        <f t="shared" si="2"/>
        <v>1871945</v>
      </c>
      <c r="I15" s="37">
        <f t="shared" si="2"/>
        <v>54880545.598499998</v>
      </c>
      <c r="J15" s="37">
        <f t="shared" si="2"/>
        <v>31849000</v>
      </c>
      <c r="K15" s="37">
        <f t="shared" si="2"/>
        <v>1119339</v>
      </c>
      <c r="L15" s="37">
        <f t="shared" si="2"/>
        <v>11955137</v>
      </c>
      <c r="M15" s="37">
        <f t="shared" si="2"/>
        <v>0</v>
      </c>
      <c r="N15" s="37">
        <f t="shared" si="2"/>
        <v>2172871</v>
      </c>
      <c r="O15" s="37">
        <f t="shared" si="2"/>
        <v>4057069</v>
      </c>
      <c r="P15" s="37">
        <f t="shared" si="2"/>
        <v>3727220</v>
      </c>
      <c r="Q15" s="37">
        <f t="shared" si="2"/>
        <v>54880636</v>
      </c>
      <c r="R15" s="37">
        <f t="shared" si="2"/>
        <v>53501523</v>
      </c>
      <c r="S15" s="37">
        <f t="shared" si="2"/>
        <v>1379023</v>
      </c>
      <c r="T15" s="37">
        <f t="shared" si="2"/>
        <v>54880546</v>
      </c>
      <c r="W15" s="37">
        <f>SUM(W8:W14)</f>
        <v>16754888</v>
      </c>
      <c r="X15" s="37">
        <f>SUM(X8:X14)</f>
        <v>71635434.000000015</v>
      </c>
      <c r="Y15" s="37"/>
    </row>
  </sheetData>
  <mergeCells count="8">
    <mergeCell ref="U5:V5"/>
    <mergeCell ref="D5:I5"/>
    <mergeCell ref="J5:Q5"/>
    <mergeCell ref="R5:T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22"/>
  <sheetViews>
    <sheetView showGridLines="0" workbookViewId="0">
      <selection activeCell="I13" sqref="I13 I19"/>
    </sheetView>
  </sheetViews>
  <sheetFormatPr defaultColWidth="9.140625" defaultRowHeight="16.5" x14ac:dyDescent="0.3"/>
  <cols>
    <col min="1" max="1" width="15.140625" style="25" customWidth="1"/>
    <col min="2" max="2" width="42" style="25" customWidth="1"/>
    <col min="3" max="3" width="17.7109375" style="25" customWidth="1"/>
    <col min="4" max="4" width="14.5703125" style="25" customWidth="1"/>
    <col min="5" max="5" width="18.85546875" style="25" customWidth="1"/>
    <col min="6" max="7" width="11.28515625" style="25" customWidth="1"/>
    <col min="8" max="8" width="11.42578125" style="25" customWidth="1"/>
    <col min="9" max="9" width="11.42578125" customWidth="1"/>
    <col min="10" max="10" width="11.42578125" style="25" customWidth="1"/>
    <col min="11" max="12" width="13.42578125" style="25" customWidth="1"/>
    <col min="13" max="13" width="12.42578125" style="25" customWidth="1"/>
    <col min="14" max="14" width="13.7109375" style="25" customWidth="1"/>
    <col min="15" max="15" width="11.42578125" style="25" customWidth="1"/>
    <col min="16" max="19" width="11.28515625" style="25" customWidth="1"/>
    <col min="20" max="20" width="13.5703125" style="25" customWidth="1"/>
    <col min="21" max="21" width="11.28515625" style="25" customWidth="1"/>
    <col min="22" max="22" width="14.5703125" style="25" customWidth="1"/>
    <col min="23" max="25" width="15.5703125" style="25" customWidth="1"/>
    <col min="26" max="26" width="9.140625" style="25" customWidth="1"/>
    <col min="27" max="16384" width="9.140625" style="25"/>
  </cols>
  <sheetData>
    <row r="1" spans="1:25" customFormat="1" ht="18" customHeight="1" x14ac:dyDescent="0.35">
      <c r="A1" s="24" t="s">
        <v>196</v>
      </c>
    </row>
    <row r="2" spans="1:25" s="26" customFormat="1" ht="15" customHeight="1" x14ac:dyDescent="0.3"/>
    <row r="3" spans="1:25" s="26" customFormat="1" ht="15" customHeight="1" x14ac:dyDescent="0.3">
      <c r="A3" s="123" t="s">
        <v>166</v>
      </c>
      <c r="B3" s="124"/>
      <c r="C3" s="124"/>
    </row>
    <row r="4" spans="1:25" s="26" customFormat="1" ht="15" customHeight="1" x14ac:dyDescent="0.3"/>
    <row r="5" spans="1:25" s="26" customFormat="1" ht="15" customHeight="1" x14ac:dyDescent="0.3">
      <c r="F5" s="15" t="s">
        <v>197</v>
      </c>
      <c r="G5" s="14"/>
      <c r="H5" s="14"/>
      <c r="I5" s="14"/>
      <c r="J5" s="14"/>
      <c r="K5" s="14"/>
      <c r="L5" s="14"/>
      <c r="M5" s="14"/>
      <c r="N5" s="13"/>
      <c r="O5" s="11" t="s">
        <v>198</v>
      </c>
      <c r="P5" s="11"/>
      <c r="Q5" s="11"/>
      <c r="R5" s="11"/>
      <c r="S5" s="11"/>
      <c r="T5" s="11"/>
      <c r="U5" s="11"/>
      <c r="V5" s="11"/>
      <c r="W5" s="11"/>
      <c r="X5" s="11"/>
      <c r="Y5" s="10"/>
    </row>
    <row r="6" spans="1:25" s="26" customFormat="1" ht="15" customHeight="1" x14ac:dyDescent="0.3">
      <c r="F6" s="23" t="s">
        <v>199</v>
      </c>
      <c r="G6" s="16"/>
      <c r="H6" s="16"/>
      <c r="I6" s="16"/>
      <c r="J6" s="22"/>
      <c r="K6" s="23" t="s">
        <v>200</v>
      </c>
      <c r="L6" s="16"/>
      <c r="M6" s="16"/>
      <c r="N6" s="22"/>
      <c r="O6" s="75"/>
      <c r="P6" s="23" t="s">
        <v>201</v>
      </c>
      <c r="Q6" s="16"/>
      <c r="R6" s="16"/>
      <c r="S6" s="16"/>
      <c r="T6" s="16"/>
      <c r="U6" s="16"/>
      <c r="V6" s="22"/>
      <c r="W6" s="3" t="s">
        <v>202</v>
      </c>
      <c r="X6" s="2"/>
      <c r="Y6" s="1"/>
    </row>
    <row r="7" spans="1:25" s="29" customFormat="1" ht="74.25" customHeight="1" x14ac:dyDescent="0.3">
      <c r="A7" s="79" t="s">
        <v>3</v>
      </c>
      <c r="B7" s="79" t="s">
        <v>107</v>
      </c>
      <c r="C7" s="79" t="s">
        <v>108</v>
      </c>
      <c r="D7" s="79" t="s">
        <v>203</v>
      </c>
      <c r="E7" s="79" t="s">
        <v>204</v>
      </c>
      <c r="F7" s="79" t="s">
        <v>205</v>
      </c>
      <c r="G7" s="93" t="s">
        <v>206</v>
      </c>
      <c r="H7" s="93" t="s">
        <v>207</v>
      </c>
      <c r="I7" s="93" t="s">
        <v>208</v>
      </c>
      <c r="J7" s="98" t="s">
        <v>209</v>
      </c>
      <c r="K7" s="79" t="s">
        <v>210</v>
      </c>
      <c r="L7" s="93" t="s">
        <v>211</v>
      </c>
      <c r="M7" s="93" t="s">
        <v>212</v>
      </c>
      <c r="N7" s="79" t="s">
        <v>213</v>
      </c>
      <c r="O7" s="98" t="s">
        <v>214</v>
      </c>
      <c r="P7" s="79" t="s">
        <v>215</v>
      </c>
      <c r="Q7" s="93" t="s">
        <v>216</v>
      </c>
      <c r="R7" s="93" t="s">
        <v>217</v>
      </c>
      <c r="S7" s="93" t="s">
        <v>218</v>
      </c>
      <c r="T7" s="93" t="s">
        <v>219</v>
      </c>
      <c r="U7" s="93" t="s">
        <v>179</v>
      </c>
      <c r="V7" s="79" t="s">
        <v>220</v>
      </c>
      <c r="W7" s="79" t="s">
        <v>221</v>
      </c>
      <c r="X7" s="79" t="s">
        <v>222</v>
      </c>
      <c r="Y7" s="72" t="s">
        <v>189</v>
      </c>
    </row>
    <row r="8" spans="1:25" s="26" customFormat="1" ht="15" customHeight="1" x14ac:dyDescent="0.3">
      <c r="A8" s="127" t="s">
        <v>130</v>
      </c>
      <c r="B8" s="127" t="s">
        <v>131</v>
      </c>
      <c r="C8" s="127" t="s">
        <v>132</v>
      </c>
      <c r="D8" s="128" t="s">
        <v>135</v>
      </c>
      <c r="E8" s="122" t="s">
        <v>136</v>
      </c>
      <c r="F8" s="101">
        <v>0</v>
      </c>
      <c r="G8" s="101">
        <v>179</v>
      </c>
      <c r="H8" s="101">
        <v>0</v>
      </c>
      <c r="I8" s="101">
        <v>100</v>
      </c>
      <c r="J8" s="102">
        <f t="shared" ref="J8:J14" si="0">SUM(F8:I8)</f>
        <v>279</v>
      </c>
      <c r="K8" s="83">
        <v>435676</v>
      </c>
      <c r="L8" s="83">
        <v>683663</v>
      </c>
      <c r="M8" s="83">
        <v>0</v>
      </c>
      <c r="N8" s="100">
        <f t="shared" ref="N8:N14" si="1">SUM(K8:M8)</f>
        <v>1119339</v>
      </c>
      <c r="O8" s="103"/>
      <c r="P8" s="83"/>
      <c r="Q8" s="83"/>
      <c r="R8" s="83"/>
      <c r="S8" s="83"/>
      <c r="T8" s="83"/>
      <c r="U8" s="83"/>
      <c r="V8" s="100">
        <f t="shared" ref="V8:V14" si="2">SUM(P8:U8)</f>
        <v>0</v>
      </c>
      <c r="W8" s="83"/>
      <c r="X8" s="83"/>
      <c r="Y8" s="35"/>
    </row>
    <row r="9" spans="1:25" s="26" customFormat="1" ht="15" x14ac:dyDescent="0.3">
      <c r="A9" s="127" t="s">
        <v>137</v>
      </c>
      <c r="B9" s="127" t="s">
        <v>138</v>
      </c>
      <c r="C9" s="127" t="s">
        <v>139</v>
      </c>
      <c r="D9" s="128" t="s">
        <v>136</v>
      </c>
      <c r="E9" s="122" t="s">
        <v>136</v>
      </c>
      <c r="F9" s="101"/>
      <c r="G9" s="101"/>
      <c r="H9" s="101"/>
      <c r="I9" s="101"/>
      <c r="J9" s="102">
        <f t="shared" si="0"/>
        <v>0</v>
      </c>
      <c r="K9" s="83"/>
      <c r="L9" s="83"/>
      <c r="M9" s="83"/>
      <c r="N9" s="100">
        <f t="shared" si="1"/>
        <v>0</v>
      </c>
      <c r="O9" s="103"/>
      <c r="P9" s="83"/>
      <c r="Q9" s="83"/>
      <c r="R9" s="83"/>
      <c r="S9" s="83"/>
      <c r="T9" s="83"/>
      <c r="U9" s="83"/>
      <c r="V9" s="100">
        <f t="shared" si="2"/>
        <v>0</v>
      </c>
      <c r="W9" s="83"/>
      <c r="X9" s="83"/>
      <c r="Y9" s="35"/>
    </row>
    <row r="10" spans="1:25" s="26" customFormat="1" ht="15" x14ac:dyDescent="0.3">
      <c r="A10" s="127" t="s">
        <v>143</v>
      </c>
      <c r="B10" s="127" t="s">
        <v>144</v>
      </c>
      <c r="C10" s="127" t="s">
        <v>145</v>
      </c>
      <c r="D10" s="128" t="s">
        <v>136</v>
      </c>
      <c r="E10" s="122" t="s">
        <v>136</v>
      </c>
      <c r="F10" s="101"/>
      <c r="G10" s="101"/>
      <c r="H10" s="101"/>
      <c r="I10" s="101"/>
      <c r="J10" s="102">
        <f t="shared" si="0"/>
        <v>0</v>
      </c>
      <c r="K10" s="83"/>
      <c r="L10" s="83"/>
      <c r="M10" s="83"/>
      <c r="N10" s="100">
        <f t="shared" si="1"/>
        <v>0</v>
      </c>
      <c r="O10" s="103"/>
      <c r="P10" s="83"/>
      <c r="Q10" s="83"/>
      <c r="R10" s="83"/>
      <c r="S10" s="83"/>
      <c r="T10" s="83"/>
      <c r="U10" s="83"/>
      <c r="V10" s="100">
        <f t="shared" si="2"/>
        <v>0</v>
      </c>
      <c r="W10" s="83"/>
      <c r="X10" s="83"/>
      <c r="Y10" s="35"/>
    </row>
    <row r="11" spans="1:25" s="26" customFormat="1" ht="15" x14ac:dyDescent="0.3">
      <c r="A11" s="127" t="s">
        <v>146</v>
      </c>
      <c r="B11" s="127" t="s">
        <v>147</v>
      </c>
      <c r="C11" s="127" t="s">
        <v>148</v>
      </c>
      <c r="D11" s="128" t="s">
        <v>136</v>
      </c>
      <c r="E11" s="122" t="s">
        <v>136</v>
      </c>
      <c r="F11" s="101"/>
      <c r="G11" s="101"/>
      <c r="H11" s="101"/>
      <c r="I11" s="101"/>
      <c r="J11" s="102">
        <f t="shared" si="0"/>
        <v>0</v>
      </c>
      <c r="K11" s="83"/>
      <c r="L11" s="83"/>
      <c r="M11" s="83"/>
      <c r="N11" s="100">
        <f t="shared" si="1"/>
        <v>0</v>
      </c>
      <c r="O11" s="103"/>
      <c r="P11" s="83"/>
      <c r="Q11" s="83"/>
      <c r="R11" s="83"/>
      <c r="S11" s="83"/>
      <c r="T11" s="83"/>
      <c r="U11" s="83"/>
      <c r="V11" s="100">
        <f t="shared" si="2"/>
        <v>0</v>
      </c>
      <c r="W11" s="83"/>
      <c r="X11" s="83"/>
      <c r="Y11" s="35"/>
    </row>
    <row r="12" spans="1:25" s="26" customFormat="1" ht="15" x14ac:dyDescent="0.3">
      <c r="A12" s="127" t="s">
        <v>149</v>
      </c>
      <c r="B12" s="127" t="s">
        <v>150</v>
      </c>
      <c r="C12" s="127" t="s">
        <v>151</v>
      </c>
      <c r="D12" s="128" t="s">
        <v>136</v>
      </c>
      <c r="E12" s="122" t="s">
        <v>136</v>
      </c>
      <c r="F12" s="101"/>
      <c r="G12" s="101"/>
      <c r="H12" s="101"/>
      <c r="I12" s="101"/>
      <c r="J12" s="102">
        <f t="shared" si="0"/>
        <v>0</v>
      </c>
      <c r="K12" s="83"/>
      <c r="L12" s="83"/>
      <c r="M12" s="83"/>
      <c r="N12" s="100">
        <f t="shared" si="1"/>
        <v>0</v>
      </c>
      <c r="O12" s="103"/>
      <c r="P12" s="83"/>
      <c r="Q12" s="83"/>
      <c r="R12" s="83"/>
      <c r="S12" s="83"/>
      <c r="T12" s="83"/>
      <c r="U12" s="83"/>
      <c r="V12" s="100">
        <f t="shared" si="2"/>
        <v>0</v>
      </c>
      <c r="W12" s="83"/>
      <c r="X12" s="83"/>
      <c r="Y12" s="35"/>
    </row>
    <row r="13" spans="1:25" s="26" customFormat="1" ht="15" x14ac:dyDescent="0.3">
      <c r="A13" s="127" t="s">
        <v>155</v>
      </c>
      <c r="B13" s="127" t="s">
        <v>156</v>
      </c>
      <c r="C13" s="127" t="s">
        <v>157</v>
      </c>
      <c r="D13" s="128" t="s">
        <v>136</v>
      </c>
      <c r="E13" s="122" t="s">
        <v>136</v>
      </c>
      <c r="F13" s="101"/>
      <c r="G13" s="101"/>
      <c r="H13" s="101"/>
      <c r="I13" s="101"/>
      <c r="J13" s="102">
        <f t="shared" si="0"/>
        <v>0</v>
      </c>
      <c r="K13" s="83"/>
      <c r="L13" s="83"/>
      <c r="M13" s="83"/>
      <c r="N13" s="100">
        <f t="shared" si="1"/>
        <v>0</v>
      </c>
      <c r="O13" s="103"/>
      <c r="P13" s="83"/>
      <c r="Q13" s="83"/>
      <c r="R13" s="83"/>
      <c r="S13" s="83"/>
      <c r="T13" s="83"/>
      <c r="U13" s="83"/>
      <c r="V13" s="100">
        <f t="shared" si="2"/>
        <v>0</v>
      </c>
      <c r="W13" s="83"/>
      <c r="X13" s="83"/>
      <c r="Y13" s="35"/>
    </row>
    <row r="14" spans="1:25" s="26" customFormat="1" ht="15" x14ac:dyDescent="0.3">
      <c r="A14" s="127" t="s">
        <v>158</v>
      </c>
      <c r="B14" s="127" t="s">
        <v>159</v>
      </c>
      <c r="C14" s="127" t="s">
        <v>160</v>
      </c>
      <c r="D14" s="128" t="s">
        <v>136</v>
      </c>
      <c r="E14" s="122" t="s">
        <v>136</v>
      </c>
      <c r="F14" s="101"/>
      <c r="G14" s="101"/>
      <c r="H14" s="101"/>
      <c r="I14" s="101"/>
      <c r="J14" s="102">
        <f t="shared" si="0"/>
        <v>0</v>
      </c>
      <c r="K14" s="83"/>
      <c r="L14" s="83"/>
      <c r="M14" s="83"/>
      <c r="N14" s="100">
        <f t="shared" si="1"/>
        <v>0</v>
      </c>
      <c r="O14" s="103"/>
      <c r="P14" s="83"/>
      <c r="Q14" s="83"/>
      <c r="R14" s="83"/>
      <c r="S14" s="83"/>
      <c r="T14" s="83"/>
      <c r="U14" s="83"/>
      <c r="V14" s="100">
        <f t="shared" si="2"/>
        <v>0</v>
      </c>
      <c r="W14" s="83"/>
      <c r="X14" s="83"/>
      <c r="Y14" s="35"/>
    </row>
    <row r="15" spans="1:25" s="26" customFormat="1" ht="15" customHeight="1" x14ac:dyDescent="0.3">
      <c r="A15" s="27" t="s">
        <v>223</v>
      </c>
      <c r="B15" s="27"/>
      <c r="C15" s="27"/>
      <c r="D15" s="27"/>
      <c r="E15" s="27"/>
      <c r="F15" s="36">
        <f t="shared" ref="F15:Y15" si="3">SUM(F8:F14)</f>
        <v>0</v>
      </c>
      <c r="G15" s="36">
        <f t="shared" si="3"/>
        <v>179</v>
      </c>
      <c r="H15" s="36">
        <f t="shared" si="3"/>
        <v>0</v>
      </c>
      <c r="I15" s="36">
        <f t="shared" si="3"/>
        <v>100</v>
      </c>
      <c r="J15" s="36">
        <f t="shared" si="3"/>
        <v>279</v>
      </c>
      <c r="K15" s="37">
        <f t="shared" si="3"/>
        <v>435676</v>
      </c>
      <c r="L15" s="37">
        <f t="shared" si="3"/>
        <v>683663</v>
      </c>
      <c r="M15" s="37">
        <f t="shared" si="3"/>
        <v>0</v>
      </c>
      <c r="N15" s="37">
        <f t="shared" si="3"/>
        <v>1119339</v>
      </c>
      <c r="O15" s="82">
        <f t="shared" si="3"/>
        <v>0</v>
      </c>
      <c r="P15" s="37">
        <f t="shared" si="3"/>
        <v>0</v>
      </c>
      <c r="Q15" s="37">
        <f t="shared" si="3"/>
        <v>0</v>
      </c>
      <c r="R15" s="37">
        <f t="shared" si="3"/>
        <v>0</v>
      </c>
      <c r="S15" s="37">
        <f t="shared" si="3"/>
        <v>0</v>
      </c>
      <c r="T15" s="37">
        <f t="shared" si="3"/>
        <v>0</v>
      </c>
      <c r="U15" s="37">
        <f t="shared" si="3"/>
        <v>0</v>
      </c>
      <c r="V15" s="37">
        <f t="shared" si="3"/>
        <v>0</v>
      </c>
      <c r="W15" s="37">
        <f t="shared" si="3"/>
        <v>0</v>
      </c>
      <c r="X15" s="37">
        <f t="shared" si="3"/>
        <v>0</v>
      </c>
      <c r="Y15" s="37">
        <f t="shared" si="3"/>
        <v>0</v>
      </c>
    </row>
    <row r="16" spans="1:25" s="26" customFormat="1" ht="15" customHeight="1" x14ac:dyDescent="0.3">
      <c r="A16" s="27"/>
      <c r="B16" s="27"/>
      <c r="C16" s="27"/>
      <c r="D16" s="27"/>
      <c r="E16" s="27"/>
      <c r="F16" s="36"/>
      <c r="G16" s="36"/>
      <c r="H16" s="36"/>
      <c r="I16" s="36"/>
      <c r="J16" s="36"/>
      <c r="K16" s="37"/>
      <c r="L16" s="37"/>
      <c r="M16" s="37"/>
      <c r="N16" s="37"/>
      <c r="O16" s="32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s="26" customFormat="1" ht="15" customHeight="1" x14ac:dyDescent="0.3">
      <c r="D17" s="38"/>
      <c r="F17" s="27"/>
      <c r="I17" s="36"/>
    </row>
    <row r="18" spans="1:25" s="26" customFormat="1" ht="15" customHeight="1" x14ac:dyDescent="0.3">
      <c r="D18" s="38"/>
      <c r="E18" s="38"/>
      <c r="F18" s="23" t="s">
        <v>224</v>
      </c>
      <c r="G18" s="16"/>
      <c r="H18" s="16"/>
      <c r="I18" s="16"/>
      <c r="J18" s="22"/>
      <c r="K18" s="23" t="s">
        <v>225</v>
      </c>
      <c r="L18" s="16"/>
      <c r="M18" s="16"/>
      <c r="N18" s="22"/>
    </row>
    <row r="19" spans="1:25" s="26" customFormat="1" ht="60" customHeight="1" x14ac:dyDescent="0.3">
      <c r="A19"/>
      <c r="B19"/>
      <c r="C19"/>
      <c r="D19" s="38"/>
      <c r="E19" s="38" t="s">
        <v>226</v>
      </c>
      <c r="F19" s="91" t="s">
        <v>205</v>
      </c>
      <c r="G19" s="28" t="s">
        <v>206</v>
      </c>
      <c r="H19" s="28" t="s">
        <v>207</v>
      </c>
      <c r="I19" s="92" t="s">
        <v>208</v>
      </c>
      <c r="J19" s="34" t="s">
        <v>209</v>
      </c>
      <c r="K19" s="91" t="s">
        <v>210</v>
      </c>
      <c r="L19" s="28" t="s">
        <v>222</v>
      </c>
      <c r="M19" s="92" t="s">
        <v>227</v>
      </c>
      <c r="N19" s="72" t="s">
        <v>213</v>
      </c>
      <c r="O19"/>
      <c r="P19"/>
      <c r="Q19"/>
      <c r="R19"/>
      <c r="S19"/>
      <c r="T19"/>
      <c r="U19"/>
      <c r="V19"/>
      <c r="W19"/>
      <c r="X19"/>
      <c r="Y19"/>
    </row>
    <row r="20" spans="1:25" s="26" customFormat="1" ht="15" customHeight="1" x14ac:dyDescent="0.3">
      <c r="A20" s="26" t="s">
        <v>228</v>
      </c>
      <c r="E20" s="39">
        <v>0</v>
      </c>
      <c r="F20" s="30">
        <v>0</v>
      </c>
      <c r="G20" s="30">
        <v>0</v>
      </c>
      <c r="H20" s="30">
        <v>0</v>
      </c>
      <c r="I20" s="30">
        <v>0</v>
      </c>
      <c r="J20" s="40">
        <f>SUM(F20:I20)</f>
        <v>0</v>
      </c>
      <c r="K20" s="83">
        <v>0</v>
      </c>
      <c r="L20" s="83">
        <v>0</v>
      </c>
      <c r="M20" s="83">
        <v>0</v>
      </c>
      <c r="N20" s="70">
        <f>SUM(K20:M20)</f>
        <v>0</v>
      </c>
    </row>
    <row r="21" spans="1:25" s="26" customFormat="1" ht="15" customHeight="1" x14ac:dyDescent="0.3">
      <c r="F21" s="80"/>
      <c r="G21" s="80"/>
      <c r="H21" s="80"/>
      <c r="I21" s="80"/>
      <c r="J21" s="80"/>
      <c r="K21" s="81"/>
      <c r="L21" s="81"/>
      <c r="M21" s="81"/>
      <c r="N21" s="81"/>
    </row>
    <row r="22" spans="1:25" s="26" customFormat="1" ht="15" customHeight="1" x14ac:dyDescent="0.3">
      <c r="A22" s="27" t="s">
        <v>229</v>
      </c>
      <c r="B22" s="27"/>
      <c r="C22" s="27"/>
      <c r="D22" s="27"/>
      <c r="E22" s="27"/>
      <c r="F22" s="36">
        <f t="shared" ref="F22:N22" si="4">F15+F20</f>
        <v>0</v>
      </c>
      <c r="G22" s="36">
        <f t="shared" si="4"/>
        <v>179</v>
      </c>
      <c r="H22" s="36">
        <f t="shared" si="4"/>
        <v>0</v>
      </c>
      <c r="I22" s="36">
        <f t="shared" si="4"/>
        <v>100</v>
      </c>
      <c r="J22" s="36">
        <f t="shared" si="4"/>
        <v>279</v>
      </c>
      <c r="K22" s="37">
        <f t="shared" si="4"/>
        <v>435676</v>
      </c>
      <c r="L22" s="37">
        <f t="shared" si="4"/>
        <v>683663</v>
      </c>
      <c r="M22" s="37">
        <f t="shared" si="4"/>
        <v>0</v>
      </c>
      <c r="N22" s="37">
        <f t="shared" si="4"/>
        <v>1119339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</sheetData>
  <mergeCells count="8">
    <mergeCell ref="F18:J18"/>
    <mergeCell ref="K18:N18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J15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41" customWidth="1"/>
    <col min="2" max="2" width="42" style="41" customWidth="1"/>
    <col min="3" max="3" width="17.7109375" style="41" customWidth="1"/>
    <col min="4" max="5" width="15.28515625" style="41" customWidth="1"/>
    <col min="6" max="6" width="13.28515625" style="41" customWidth="1"/>
    <col min="7" max="7" width="9.85546875" bestFit="1" customWidth="1"/>
    <col min="8" max="8" width="24.42578125" style="41" bestFit="1" customWidth="1"/>
    <col min="9" max="9" width="11.7109375" style="41" customWidth="1"/>
    <col min="10" max="10" width="12.85546875" style="41" customWidth="1"/>
    <col min="11" max="11" width="9.140625" style="41" customWidth="1"/>
    <col min="12" max="16384" width="9.140625" style="41"/>
  </cols>
  <sheetData>
    <row r="1" spans="1:10" customFormat="1" ht="18" customHeight="1" x14ac:dyDescent="0.35">
      <c r="A1" s="24" t="s">
        <v>230</v>
      </c>
      <c r="B1" s="25"/>
      <c r="C1" s="25"/>
      <c r="D1" s="25"/>
      <c r="E1" s="25"/>
    </row>
    <row r="2" spans="1:10" s="44" customFormat="1" ht="15" customHeight="1" x14ac:dyDescent="0.3">
      <c r="A2" s="89" t="s">
        <v>231</v>
      </c>
      <c r="B2" s="26"/>
      <c r="E2" s="129" t="s">
        <v>136</v>
      </c>
    </row>
    <row r="3" spans="1:10" s="44" customFormat="1" ht="15" customHeight="1" x14ac:dyDescent="0.3">
      <c r="A3" s="123" t="s">
        <v>166</v>
      </c>
      <c r="B3" s="124"/>
      <c r="C3" s="125"/>
      <c r="E3" s="26"/>
    </row>
    <row r="4" spans="1:10" s="26" customFormat="1" ht="15" customHeight="1" x14ac:dyDescent="0.3"/>
    <row r="5" spans="1:10" s="26" customFormat="1" ht="15" customHeight="1" x14ac:dyDescent="0.3"/>
    <row r="6" spans="1:10" s="42" customFormat="1" ht="15" customHeight="1" x14ac:dyDescent="0.3"/>
    <row r="7" spans="1:10" s="43" customFormat="1" ht="60" customHeight="1" x14ac:dyDescent="0.3">
      <c r="A7" s="79" t="s">
        <v>3</v>
      </c>
      <c r="B7" s="79" t="s">
        <v>107</v>
      </c>
      <c r="C7" s="79" t="s">
        <v>108</v>
      </c>
      <c r="D7" s="79" t="s">
        <v>232</v>
      </c>
      <c r="E7" s="72" t="s">
        <v>233</v>
      </c>
      <c r="F7" s="72" t="s">
        <v>234</v>
      </c>
      <c r="G7" s="72" t="s">
        <v>235</v>
      </c>
      <c r="H7" s="72" t="s">
        <v>236</v>
      </c>
      <c r="I7" s="72" t="s">
        <v>237</v>
      </c>
      <c r="J7" s="72" t="s">
        <v>238</v>
      </c>
    </row>
    <row r="8" spans="1:10" s="44" customFormat="1" ht="15" customHeight="1" x14ac:dyDescent="0.3">
      <c r="A8" s="127" t="s">
        <v>130</v>
      </c>
      <c r="B8" s="127" t="s">
        <v>131</v>
      </c>
      <c r="C8" s="127" t="s">
        <v>132</v>
      </c>
      <c r="D8" s="83"/>
      <c r="E8" s="35"/>
      <c r="F8" s="35"/>
      <c r="G8" s="106"/>
      <c r="H8" s="35"/>
      <c r="I8" s="106"/>
      <c r="J8" s="35"/>
    </row>
    <row r="9" spans="1:10" s="44" customFormat="1" ht="15" x14ac:dyDescent="0.3">
      <c r="A9" s="127" t="s">
        <v>137</v>
      </c>
      <c r="B9" s="127" t="s">
        <v>138</v>
      </c>
      <c r="C9" s="127" t="s">
        <v>139</v>
      </c>
      <c r="D9" s="83"/>
      <c r="E9" s="35"/>
      <c r="F9" s="35"/>
      <c r="G9" s="106"/>
      <c r="H9" s="35"/>
      <c r="I9" s="106"/>
      <c r="J9" s="35"/>
    </row>
    <row r="10" spans="1:10" s="44" customFormat="1" ht="15" x14ac:dyDescent="0.3">
      <c r="A10" s="127" t="s">
        <v>143</v>
      </c>
      <c r="B10" s="127" t="s">
        <v>144</v>
      </c>
      <c r="C10" s="127" t="s">
        <v>145</v>
      </c>
      <c r="D10" s="83"/>
      <c r="E10" s="35"/>
      <c r="F10" s="35"/>
      <c r="G10" s="106"/>
      <c r="H10" s="35"/>
      <c r="I10" s="106"/>
      <c r="J10" s="35"/>
    </row>
    <row r="11" spans="1:10" s="44" customFormat="1" ht="15" x14ac:dyDescent="0.3">
      <c r="A11" s="127" t="s">
        <v>146</v>
      </c>
      <c r="B11" s="127" t="s">
        <v>147</v>
      </c>
      <c r="C11" s="127" t="s">
        <v>148</v>
      </c>
      <c r="D11" s="83"/>
      <c r="E11" s="35"/>
      <c r="F11" s="35"/>
      <c r="G11" s="106"/>
      <c r="H11" s="35"/>
      <c r="I11" s="106"/>
      <c r="J11" s="35"/>
    </row>
    <row r="12" spans="1:10" s="44" customFormat="1" ht="15" x14ac:dyDescent="0.3">
      <c r="A12" s="127" t="s">
        <v>149</v>
      </c>
      <c r="B12" s="127" t="s">
        <v>150</v>
      </c>
      <c r="C12" s="127" t="s">
        <v>151</v>
      </c>
      <c r="D12" s="83"/>
      <c r="E12" s="35"/>
      <c r="F12" s="35"/>
      <c r="G12" s="106"/>
      <c r="H12" s="35"/>
      <c r="I12" s="106"/>
      <c r="J12" s="35"/>
    </row>
    <row r="13" spans="1:10" s="44" customFormat="1" ht="15" x14ac:dyDescent="0.3">
      <c r="A13" s="127" t="s">
        <v>155</v>
      </c>
      <c r="B13" s="127" t="s">
        <v>156</v>
      </c>
      <c r="C13" s="127" t="s">
        <v>157</v>
      </c>
      <c r="D13" s="83"/>
      <c r="E13" s="35"/>
      <c r="F13" s="35"/>
      <c r="G13" s="106"/>
      <c r="H13" s="35"/>
      <c r="I13" s="106"/>
      <c r="J13" s="35"/>
    </row>
    <row r="14" spans="1:10" s="44" customFormat="1" ht="15" x14ac:dyDescent="0.3">
      <c r="A14" s="127" t="s">
        <v>158</v>
      </c>
      <c r="B14" s="127" t="s">
        <v>159</v>
      </c>
      <c r="C14" s="127" t="s">
        <v>160</v>
      </c>
      <c r="D14" s="83"/>
      <c r="E14" s="35"/>
      <c r="F14" s="35"/>
      <c r="G14" s="106"/>
      <c r="H14" s="35"/>
      <c r="I14" s="106"/>
      <c r="J14" s="35"/>
    </row>
    <row r="15" spans="1:10" s="44" customFormat="1" ht="15" customHeight="1" x14ac:dyDescent="0.3">
      <c r="A15" s="27" t="s">
        <v>164</v>
      </c>
      <c r="B15" s="27"/>
      <c r="C15" s="27"/>
      <c r="D15" s="37">
        <f>SUM(D8:D14)</f>
        <v>0</v>
      </c>
      <c r="E15" s="37">
        <f>SUM(E8:E14)</f>
        <v>0</v>
      </c>
      <c r="F15" s="37">
        <f>SUM(F8:F14)</f>
        <v>0</v>
      </c>
      <c r="G15" s="130"/>
      <c r="H15" s="37">
        <f>SUM(H8:H14)</f>
        <v>0</v>
      </c>
      <c r="I15" s="130"/>
      <c r="J15" s="37">
        <f>SUM(J8:J14)</f>
        <v>0</v>
      </c>
    </row>
  </sheetData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5" bestFit="1" customWidth="1"/>
    <col min="2" max="2" width="17.5703125" bestFit="1" customWidth="1"/>
    <col min="3" max="3" width="17.85546875" style="25" bestFit="1" customWidth="1"/>
    <col min="4" max="4" width="9.140625" style="25" customWidth="1"/>
    <col min="5" max="16384" width="9.140625" style="25"/>
  </cols>
  <sheetData>
    <row r="1" spans="1:9" customFormat="1" ht="17.25" customHeight="1" x14ac:dyDescent="0.35">
      <c r="A1" s="84" t="s">
        <v>109</v>
      </c>
      <c r="B1" s="84" t="s">
        <v>239</v>
      </c>
      <c r="C1" s="84" t="s">
        <v>240</v>
      </c>
    </row>
    <row r="2" spans="1:9" x14ac:dyDescent="0.3">
      <c r="A2" s="25" t="s">
        <v>140</v>
      </c>
      <c r="B2" s="85" t="s">
        <v>134</v>
      </c>
      <c r="C2" s="85" t="s">
        <v>135</v>
      </c>
    </row>
    <row r="3" spans="1:9" x14ac:dyDescent="0.3">
      <c r="A3" s="25" t="s">
        <v>241</v>
      </c>
      <c r="B3" s="85" t="s">
        <v>242</v>
      </c>
      <c r="C3" s="85" t="s">
        <v>136</v>
      </c>
      <c r="D3" s="25" t="s">
        <v>140</v>
      </c>
      <c r="F3" s="25" t="s">
        <v>134</v>
      </c>
      <c r="H3" s="25">
        <v>2020</v>
      </c>
      <c r="I3" s="25">
        <v>2015</v>
      </c>
    </row>
    <row r="4" spans="1:9" x14ac:dyDescent="0.3">
      <c r="A4" s="25" t="s">
        <v>243</v>
      </c>
      <c r="B4" s="85" t="s">
        <v>244</v>
      </c>
      <c r="D4" s="25" t="s">
        <v>133</v>
      </c>
      <c r="F4" s="25" t="s">
        <v>141</v>
      </c>
      <c r="H4" s="25">
        <v>2021</v>
      </c>
      <c r="I4" s="25">
        <v>2016</v>
      </c>
    </row>
    <row r="5" spans="1:9" x14ac:dyDescent="0.3">
      <c r="A5" s="25" t="s">
        <v>245</v>
      </c>
      <c r="B5" s="85" t="s">
        <v>246</v>
      </c>
      <c r="D5" s="25" t="s">
        <v>161</v>
      </c>
      <c r="F5" s="25">
        <v>1</v>
      </c>
      <c r="H5" s="25">
        <v>2022</v>
      </c>
      <c r="I5" s="25">
        <v>2017</v>
      </c>
    </row>
    <row r="6" spans="1:9" customFormat="1" x14ac:dyDescent="0.3">
      <c r="A6" s="25" t="s">
        <v>161</v>
      </c>
      <c r="B6" s="85" t="s">
        <v>6</v>
      </c>
      <c r="D6" t="s">
        <v>241</v>
      </c>
      <c r="F6">
        <v>2</v>
      </c>
      <c r="H6">
        <v>2023</v>
      </c>
      <c r="I6">
        <v>2018</v>
      </c>
    </row>
    <row r="7" spans="1:9" x14ac:dyDescent="0.3">
      <c r="A7" s="25" t="s">
        <v>247</v>
      </c>
      <c r="B7" s="85">
        <v>4</v>
      </c>
      <c r="D7" s="25" t="s">
        <v>152</v>
      </c>
      <c r="F7" s="25">
        <v>3</v>
      </c>
      <c r="I7" s="25">
        <v>2019</v>
      </c>
    </row>
    <row r="8" spans="1:9" x14ac:dyDescent="0.3">
      <c r="A8" s="25" t="s">
        <v>248</v>
      </c>
      <c r="B8" s="85">
        <v>5</v>
      </c>
      <c r="D8" s="25" t="s">
        <v>245</v>
      </c>
      <c r="F8" s="25">
        <v>4</v>
      </c>
      <c r="I8" s="25">
        <v>2020</v>
      </c>
    </row>
    <row r="9" spans="1:9" x14ac:dyDescent="0.3">
      <c r="A9" s="25" t="s">
        <v>249</v>
      </c>
      <c r="B9" s="85">
        <v>6</v>
      </c>
      <c r="D9" s="25" t="s">
        <v>243</v>
      </c>
      <c r="F9" s="25">
        <v>5</v>
      </c>
      <c r="I9" s="25">
        <v>2021</v>
      </c>
    </row>
    <row r="10" spans="1:9" x14ac:dyDescent="0.3">
      <c r="A10" s="25" t="s">
        <v>133</v>
      </c>
      <c r="B10" s="85">
        <v>7</v>
      </c>
      <c r="D10" s="25" t="s">
        <v>249</v>
      </c>
      <c r="F10" s="25">
        <v>6</v>
      </c>
    </row>
    <row r="11" spans="1:9" x14ac:dyDescent="0.3">
      <c r="A11" s="25" t="s">
        <v>152</v>
      </c>
      <c r="B11" s="85">
        <v>8</v>
      </c>
      <c r="D11" s="25" t="s">
        <v>247</v>
      </c>
      <c r="F11" s="25">
        <v>7</v>
      </c>
    </row>
    <row r="12" spans="1:9" x14ac:dyDescent="0.3">
      <c r="B12" s="85">
        <v>9</v>
      </c>
      <c r="D12" s="25" t="s">
        <v>248</v>
      </c>
      <c r="F12" s="25">
        <v>8</v>
      </c>
    </row>
    <row r="13" spans="1:9" x14ac:dyDescent="0.3">
      <c r="B13" s="85">
        <v>10</v>
      </c>
      <c r="F13" s="25">
        <v>9</v>
      </c>
    </row>
    <row r="14" spans="1:9" x14ac:dyDescent="0.3">
      <c r="B14" s="85">
        <v>11</v>
      </c>
      <c r="F14" s="25">
        <v>10</v>
      </c>
    </row>
    <row r="15" spans="1:9" x14ac:dyDescent="0.3">
      <c r="B15" s="85">
        <v>12</v>
      </c>
      <c r="F15" s="25">
        <v>11</v>
      </c>
    </row>
    <row r="16" spans="1:9" x14ac:dyDescent="0.3">
      <c r="B16" s="85" t="s">
        <v>247</v>
      </c>
      <c r="F16" s="25">
        <v>12</v>
      </c>
    </row>
    <row r="17" spans="1:6" x14ac:dyDescent="0.3">
      <c r="B17" s="85" t="s">
        <v>248</v>
      </c>
      <c r="F17" s="25" t="s">
        <v>247</v>
      </c>
    </row>
    <row r="18" spans="1:6" x14ac:dyDescent="0.3">
      <c r="B18" s="85" t="s">
        <v>249</v>
      </c>
      <c r="F18" s="25" t="s">
        <v>248</v>
      </c>
    </row>
    <row r="19" spans="1:6" x14ac:dyDescent="0.3">
      <c r="F19" s="25" t="s">
        <v>249</v>
      </c>
    </row>
    <row r="22" spans="1:6" x14ac:dyDescent="0.3">
      <c r="A22"/>
    </row>
  </sheetData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2020-10-01T16:53:31Z</dcterms:modified>
</cp:coreProperties>
</file>